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xr:revisionPtr revIDLastSave="0" documentId="13_ncr:1_{6049B6AF-1D38-4A0C-85E0-456E4A707456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Белолипецких" sheetId="1" r:id="rId1"/>
    <sheet name="Канева" sheetId="2" r:id="rId2"/>
    <sheet name="Падерина" sheetId="4" r:id="rId3"/>
    <sheet name="Точеная" sheetId="3" r:id="rId4"/>
    <sheet name="Медведева" sheetId="5" r:id="rId5"/>
    <sheet name="Тищенко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4" i="5" l="1"/>
  <c r="E114" i="5"/>
  <c r="F32" i="5" l="1"/>
  <c r="E32" i="5"/>
  <c r="D32" i="5"/>
  <c r="C32" i="5"/>
  <c r="F164" i="5" l="1"/>
  <c r="E164" i="5"/>
  <c r="D164" i="5"/>
  <c r="C164" i="5"/>
  <c r="B164" i="5"/>
  <c r="F148" i="5"/>
  <c r="E148" i="5"/>
  <c r="D148" i="5"/>
  <c r="C148" i="5"/>
  <c r="B148" i="5"/>
  <c r="D134" i="5"/>
  <c r="C134" i="5"/>
  <c r="B134" i="5"/>
  <c r="F134" i="5"/>
  <c r="E134" i="5"/>
  <c r="B117" i="5"/>
  <c r="F117" i="5"/>
  <c r="E117" i="5"/>
  <c r="D117" i="5"/>
  <c r="C117" i="5"/>
  <c r="F100" i="5"/>
  <c r="E100" i="5"/>
  <c r="D100" i="5"/>
  <c r="C100" i="5"/>
  <c r="B100" i="5"/>
  <c r="F84" i="5"/>
  <c r="E84" i="5"/>
  <c r="D84" i="5"/>
  <c r="C84" i="5"/>
  <c r="B84" i="5"/>
  <c r="F67" i="5"/>
  <c r="E67" i="5"/>
  <c r="D67" i="5"/>
  <c r="C67" i="5"/>
  <c r="B67" i="5"/>
  <c r="D51" i="5"/>
  <c r="C51" i="5"/>
  <c r="B51" i="5"/>
  <c r="F51" i="5"/>
  <c r="E51" i="5"/>
  <c r="F34" i="5"/>
  <c r="E34" i="5"/>
  <c r="D34" i="5"/>
  <c r="C34" i="5"/>
  <c r="B34" i="5"/>
  <c r="F19" i="5"/>
  <c r="E19" i="5"/>
  <c r="D19" i="5"/>
  <c r="C19" i="5"/>
  <c r="B19" i="5"/>
  <c r="F100" i="3" l="1"/>
  <c r="E100" i="3"/>
  <c r="D100" i="3"/>
  <c r="C100" i="3"/>
  <c r="F105" i="4" l="1"/>
  <c r="E105" i="4"/>
  <c r="F183" i="6" l="1"/>
  <c r="E183" i="6"/>
  <c r="D183" i="6"/>
  <c r="C183" i="6"/>
  <c r="B183" i="6"/>
  <c r="E165" i="6"/>
  <c r="C165" i="6"/>
  <c r="B165" i="6"/>
  <c r="F165" i="6"/>
  <c r="D165" i="6"/>
  <c r="F147" i="6"/>
  <c r="E147" i="6"/>
  <c r="D147" i="6"/>
  <c r="C147" i="6"/>
  <c r="B147" i="6"/>
  <c r="D128" i="6"/>
  <c r="C128" i="6"/>
  <c r="B128" i="6"/>
  <c r="F124" i="6"/>
  <c r="F128" i="6" s="1"/>
  <c r="E124" i="6"/>
  <c r="E128" i="6" s="1"/>
  <c r="F110" i="6"/>
  <c r="E110" i="6"/>
  <c r="D110" i="6"/>
  <c r="C110" i="6"/>
  <c r="B110" i="6"/>
  <c r="F92" i="6"/>
  <c r="E92" i="6"/>
  <c r="D92" i="6"/>
  <c r="C92" i="6"/>
  <c r="B92" i="6"/>
  <c r="F75" i="6"/>
  <c r="E75" i="6"/>
  <c r="D75" i="6"/>
  <c r="C75" i="6"/>
  <c r="B75" i="6"/>
  <c r="F57" i="6"/>
  <c r="E57" i="6"/>
  <c r="D57" i="6"/>
  <c r="C57" i="6"/>
  <c r="B57" i="6"/>
  <c r="F39" i="6"/>
  <c r="E39" i="6"/>
  <c r="D39" i="6"/>
  <c r="C39" i="6"/>
  <c r="B39" i="6"/>
  <c r="F21" i="6"/>
  <c r="E21" i="6"/>
  <c r="D21" i="6"/>
  <c r="C21" i="6"/>
  <c r="B21" i="6"/>
  <c r="F99" i="6" l="1"/>
  <c r="E99" i="6"/>
  <c r="C9" i="6"/>
  <c r="D9" i="6"/>
  <c r="E9" i="6"/>
  <c r="F9" i="6"/>
  <c r="F8" i="6"/>
  <c r="E8" i="6"/>
  <c r="B174" i="6" l="1"/>
  <c r="F170" i="6"/>
  <c r="F174" i="6" s="1"/>
  <c r="E170" i="6"/>
  <c r="E174" i="6" s="1"/>
  <c r="D170" i="6"/>
  <c r="D174" i="6" s="1"/>
  <c r="C170" i="6"/>
  <c r="C174" i="6" s="1"/>
  <c r="D157" i="6"/>
  <c r="C157" i="6"/>
  <c r="B157" i="6"/>
  <c r="F154" i="6"/>
  <c r="F157" i="6" s="1"/>
  <c r="E154" i="6"/>
  <c r="E157" i="6" s="1"/>
  <c r="B138" i="6"/>
  <c r="F136" i="6"/>
  <c r="F138" i="6" s="1"/>
  <c r="E136" i="6"/>
  <c r="E138" i="6" s="1"/>
  <c r="D136" i="6"/>
  <c r="D138" i="6" s="1"/>
  <c r="C136" i="6"/>
  <c r="C138" i="6" s="1"/>
  <c r="F119" i="6"/>
  <c r="E119" i="6"/>
  <c r="D119" i="6"/>
  <c r="C119" i="6"/>
  <c r="B119" i="6"/>
  <c r="B102" i="6"/>
  <c r="F100" i="6"/>
  <c r="F102" i="6" s="1"/>
  <c r="E100" i="6"/>
  <c r="E102" i="6" s="1"/>
  <c r="D100" i="6"/>
  <c r="D102" i="6" s="1"/>
  <c r="C100" i="6"/>
  <c r="C102" i="6" s="1"/>
  <c r="F84" i="6"/>
  <c r="D84" i="6"/>
  <c r="C84" i="6"/>
  <c r="B84" i="6"/>
  <c r="E84" i="6"/>
  <c r="F66" i="6"/>
  <c r="E66" i="6"/>
  <c r="D66" i="6"/>
  <c r="C66" i="6"/>
  <c r="B66" i="6"/>
  <c r="F49" i="6"/>
  <c r="B49" i="6"/>
  <c r="F44" i="6"/>
  <c r="E44" i="6"/>
  <c r="E49" i="6" s="1"/>
  <c r="D44" i="6"/>
  <c r="D49" i="6" s="1"/>
  <c r="C44" i="6"/>
  <c r="C49" i="6" s="1"/>
  <c r="B31" i="6"/>
  <c r="F29" i="6"/>
  <c r="E29" i="6"/>
  <c r="D29" i="6"/>
  <c r="D31" i="6" s="1"/>
  <c r="C29" i="6"/>
  <c r="C31" i="6" s="1"/>
  <c r="F28" i="6"/>
  <c r="F31" i="6" s="1"/>
  <c r="E28" i="6"/>
  <c r="E31" i="6" s="1"/>
  <c r="F12" i="6"/>
  <c r="B12" i="6"/>
  <c r="E12" i="6"/>
  <c r="D12" i="6"/>
  <c r="C12" i="6"/>
  <c r="F147" i="1" l="1"/>
  <c r="E147" i="1"/>
  <c r="F169" i="3" l="1"/>
  <c r="E169" i="3"/>
  <c r="D169" i="3"/>
  <c r="C169" i="3"/>
  <c r="C157" i="5" l="1"/>
  <c r="D157" i="5"/>
  <c r="E157" i="5"/>
  <c r="F157" i="5"/>
  <c r="B157" i="5"/>
  <c r="F154" i="3"/>
  <c r="E154" i="3"/>
  <c r="F122" i="3"/>
  <c r="E122" i="3"/>
  <c r="D122" i="3"/>
  <c r="C122" i="3"/>
  <c r="F44" i="3"/>
  <c r="E44" i="3"/>
  <c r="D44" i="3"/>
  <c r="C44" i="3"/>
  <c r="C132" i="4"/>
  <c r="D132" i="4"/>
  <c r="E132" i="4"/>
  <c r="F132" i="4"/>
  <c r="B132" i="4"/>
  <c r="C132" i="2"/>
  <c r="D132" i="2"/>
  <c r="B132" i="2"/>
  <c r="F130" i="2"/>
  <c r="F132" i="2" s="1"/>
  <c r="E130" i="2"/>
  <c r="E132" i="2" s="1"/>
  <c r="F142" i="5" l="1"/>
  <c r="E142" i="5"/>
  <c r="D142" i="5"/>
  <c r="C142" i="5"/>
  <c r="B142" i="5"/>
  <c r="F127" i="5"/>
  <c r="E127" i="5"/>
  <c r="D127" i="5"/>
  <c r="C127" i="5"/>
  <c r="B127" i="5"/>
  <c r="F109" i="5"/>
  <c r="E109" i="5"/>
  <c r="D109" i="5"/>
  <c r="C109" i="5"/>
  <c r="B109" i="5"/>
  <c r="F94" i="5"/>
  <c r="E94" i="5"/>
  <c r="D94" i="5"/>
  <c r="C94" i="5"/>
  <c r="B94" i="5"/>
  <c r="D77" i="5"/>
  <c r="C77" i="5"/>
  <c r="B77" i="5"/>
  <c r="F74" i="5"/>
  <c r="F77" i="5" s="1"/>
  <c r="E74" i="5"/>
  <c r="E77" i="5" s="1"/>
  <c r="F60" i="5"/>
  <c r="E60" i="5"/>
  <c r="D60" i="5"/>
  <c r="C60" i="5"/>
  <c r="B60" i="5"/>
  <c r="F44" i="5"/>
  <c r="E44" i="5"/>
  <c r="D44" i="5"/>
  <c r="C44" i="5"/>
  <c r="B44" i="5"/>
  <c r="D27" i="5"/>
  <c r="C27" i="5"/>
  <c r="B27" i="5"/>
  <c r="F27" i="5"/>
  <c r="E27" i="5"/>
  <c r="D12" i="5"/>
  <c r="C12" i="5"/>
  <c r="B12" i="5"/>
  <c r="F11" i="5"/>
  <c r="F12" i="5" s="1"/>
  <c r="E11" i="5"/>
  <c r="E12" i="5" s="1"/>
  <c r="F182" i="3" l="1"/>
  <c r="E182" i="3"/>
  <c r="D182" i="3"/>
  <c r="C182" i="3"/>
  <c r="B182" i="3"/>
  <c r="D173" i="3"/>
  <c r="C173" i="3"/>
  <c r="B173" i="3"/>
  <c r="F173" i="3"/>
  <c r="E173" i="3"/>
  <c r="E164" i="3"/>
  <c r="C164" i="3"/>
  <c r="B164" i="3"/>
  <c r="F164" i="3"/>
  <c r="D164" i="3"/>
  <c r="F156" i="3"/>
  <c r="E156" i="3"/>
  <c r="D156" i="3"/>
  <c r="C156" i="3"/>
  <c r="B156" i="3"/>
  <c r="F147" i="3"/>
  <c r="E147" i="3"/>
  <c r="D147" i="3"/>
  <c r="C147" i="3"/>
  <c r="B147" i="3"/>
  <c r="B138" i="3"/>
  <c r="F134" i="3"/>
  <c r="F138" i="3" s="1"/>
  <c r="E134" i="3"/>
  <c r="E138" i="3" s="1"/>
  <c r="D134" i="3"/>
  <c r="D138" i="3" s="1"/>
  <c r="C134" i="3"/>
  <c r="C138" i="3" s="1"/>
  <c r="D128" i="3"/>
  <c r="C128" i="3"/>
  <c r="B128" i="3"/>
  <c r="F125" i="3"/>
  <c r="F128" i="3" s="1"/>
  <c r="E125" i="3"/>
  <c r="E128" i="3" s="1"/>
  <c r="F119" i="3"/>
  <c r="E119" i="3"/>
  <c r="D119" i="3"/>
  <c r="C119" i="3"/>
  <c r="B119" i="3"/>
  <c r="F110" i="3"/>
  <c r="E110" i="3"/>
  <c r="D110" i="3"/>
  <c r="C110" i="3"/>
  <c r="B110" i="3"/>
  <c r="F102" i="3"/>
  <c r="E102" i="3"/>
  <c r="D102" i="3"/>
  <c r="C102" i="3"/>
  <c r="B102" i="3"/>
  <c r="F92" i="3"/>
  <c r="E92" i="3"/>
  <c r="D92" i="3"/>
  <c r="C92" i="3"/>
  <c r="B92" i="3"/>
  <c r="D84" i="3"/>
  <c r="C84" i="3"/>
  <c r="B84" i="3"/>
  <c r="F82" i="3"/>
  <c r="F84" i="3" s="1"/>
  <c r="E82" i="3"/>
  <c r="E84" i="3" s="1"/>
  <c r="F74" i="3"/>
  <c r="E74" i="3"/>
  <c r="D74" i="3"/>
  <c r="C74" i="3"/>
  <c r="B74" i="3"/>
  <c r="D65" i="3"/>
  <c r="B65" i="3"/>
  <c r="F63" i="3"/>
  <c r="F65" i="3" s="1"/>
  <c r="E63" i="3"/>
  <c r="E65" i="3" s="1"/>
  <c r="C63" i="3"/>
  <c r="C65" i="3" s="1"/>
  <c r="F57" i="3"/>
  <c r="E57" i="3"/>
  <c r="D57" i="3"/>
  <c r="C57" i="3"/>
  <c r="B57" i="3"/>
  <c r="F49" i="3"/>
  <c r="E49" i="3"/>
  <c r="D49" i="3"/>
  <c r="C49" i="3"/>
  <c r="B49" i="3"/>
  <c r="F39" i="3"/>
  <c r="E39" i="3"/>
  <c r="D39" i="3"/>
  <c r="C39" i="3"/>
  <c r="B39" i="3"/>
  <c r="B31" i="3"/>
  <c r="F29" i="3"/>
  <c r="E29" i="3"/>
  <c r="F28" i="3"/>
  <c r="E28" i="3"/>
  <c r="D28" i="3"/>
  <c r="D31" i="3" s="1"/>
  <c r="C28" i="3"/>
  <c r="C31" i="3" s="1"/>
  <c r="F22" i="3"/>
  <c r="E22" i="3"/>
  <c r="D22" i="3"/>
  <c r="C22" i="3"/>
  <c r="B22" i="3"/>
  <c r="B12" i="3"/>
  <c r="F9" i="3"/>
  <c r="F12" i="3" s="1"/>
  <c r="E9" i="3"/>
  <c r="E12" i="3" s="1"/>
  <c r="D9" i="3"/>
  <c r="D12" i="3" s="1"/>
  <c r="C9" i="3"/>
  <c r="C12" i="3" s="1"/>
  <c r="F31" i="3" l="1"/>
  <c r="E31" i="3"/>
  <c r="F69" i="4"/>
  <c r="E69" i="4"/>
  <c r="F153" i="4" l="1"/>
  <c r="E153" i="4"/>
  <c r="D153" i="4"/>
  <c r="C153" i="4"/>
  <c r="B153" i="4"/>
  <c r="D146" i="4"/>
  <c r="C146" i="4"/>
  <c r="B146" i="4"/>
  <c r="F146" i="4"/>
  <c r="E146" i="4"/>
  <c r="F138" i="4"/>
  <c r="E138" i="4"/>
  <c r="D138" i="4"/>
  <c r="C138" i="4"/>
  <c r="B138" i="4"/>
  <c r="F124" i="4"/>
  <c r="E124" i="4"/>
  <c r="D124" i="4"/>
  <c r="C124" i="4"/>
  <c r="B124" i="4"/>
  <c r="F117" i="4"/>
  <c r="E117" i="4"/>
  <c r="D117" i="4"/>
  <c r="C117" i="4"/>
  <c r="B117" i="4"/>
  <c r="D107" i="4"/>
  <c r="C107" i="4"/>
  <c r="B107" i="4"/>
  <c r="F107" i="4"/>
  <c r="E107" i="4"/>
  <c r="F100" i="4"/>
  <c r="E100" i="4"/>
  <c r="D100" i="4"/>
  <c r="C100" i="4"/>
  <c r="B100" i="4"/>
  <c r="F92" i="4"/>
  <c r="E92" i="4"/>
  <c r="D92" i="4"/>
  <c r="C92" i="4"/>
  <c r="B92" i="4"/>
  <c r="D86" i="4"/>
  <c r="C86" i="4"/>
  <c r="B86" i="4"/>
  <c r="F86" i="4"/>
  <c r="E86" i="4"/>
  <c r="F77" i="4"/>
  <c r="E77" i="4"/>
  <c r="D77" i="4"/>
  <c r="C77" i="4"/>
  <c r="B77" i="4"/>
  <c r="F71" i="4"/>
  <c r="E71" i="4"/>
  <c r="D71" i="4"/>
  <c r="C71" i="4"/>
  <c r="B71" i="4"/>
  <c r="F62" i="4"/>
  <c r="E62" i="4"/>
  <c r="D62" i="4"/>
  <c r="C62" i="4"/>
  <c r="B62" i="4"/>
  <c r="F55" i="4"/>
  <c r="E55" i="4"/>
  <c r="D55" i="4"/>
  <c r="C55" i="4"/>
  <c r="B55" i="4"/>
  <c r="F47" i="4"/>
  <c r="E47" i="4"/>
  <c r="D47" i="4"/>
  <c r="C47" i="4"/>
  <c r="B47" i="4"/>
  <c r="F41" i="4"/>
  <c r="E41" i="4"/>
  <c r="D41" i="4"/>
  <c r="C41" i="4"/>
  <c r="B41" i="4"/>
  <c r="F32" i="4"/>
  <c r="E32" i="4"/>
  <c r="D32" i="4"/>
  <c r="C32" i="4"/>
  <c r="B32" i="4"/>
  <c r="D26" i="4"/>
  <c r="C26" i="4"/>
  <c r="B26" i="4"/>
  <c r="F26" i="4"/>
  <c r="E26" i="4"/>
  <c r="F18" i="4"/>
  <c r="E18" i="4"/>
  <c r="D18" i="4"/>
  <c r="C18" i="4"/>
  <c r="B18" i="4"/>
  <c r="D11" i="4"/>
  <c r="C11" i="4"/>
  <c r="B11" i="4"/>
  <c r="F11" i="4"/>
  <c r="E11" i="4"/>
  <c r="F32" i="2" l="1"/>
  <c r="E32" i="2"/>
  <c r="F153" i="2"/>
  <c r="E153" i="2"/>
  <c r="D153" i="2"/>
  <c r="C153" i="2"/>
  <c r="B153" i="2"/>
  <c r="D146" i="2"/>
  <c r="C146" i="2"/>
  <c r="B146" i="2"/>
  <c r="F146" i="2"/>
  <c r="E146" i="2"/>
  <c r="E138" i="2"/>
  <c r="C138" i="2"/>
  <c r="B138" i="2"/>
  <c r="F138" i="2"/>
  <c r="D138" i="2"/>
  <c r="F124" i="2"/>
  <c r="E124" i="2"/>
  <c r="D124" i="2"/>
  <c r="C124" i="2"/>
  <c r="B124" i="2"/>
  <c r="B117" i="2"/>
  <c r="F117" i="2"/>
  <c r="E117" i="2"/>
  <c r="D117" i="2"/>
  <c r="C117" i="2"/>
  <c r="D107" i="2"/>
  <c r="C107" i="2"/>
  <c r="B107" i="2"/>
  <c r="F106" i="2"/>
  <c r="F107" i="2" s="1"/>
  <c r="E106" i="2"/>
  <c r="E107" i="2" s="1"/>
  <c r="F100" i="2"/>
  <c r="E100" i="2"/>
  <c r="D100" i="2"/>
  <c r="C100" i="2"/>
  <c r="B100" i="2"/>
  <c r="F92" i="2"/>
  <c r="E92" i="2"/>
  <c r="D92" i="2"/>
  <c r="C92" i="2"/>
  <c r="B92" i="2"/>
  <c r="F86" i="2"/>
  <c r="E86" i="2"/>
  <c r="D86" i="2"/>
  <c r="C86" i="2"/>
  <c r="B86" i="2"/>
  <c r="F77" i="2"/>
  <c r="E77" i="2"/>
  <c r="D77" i="2"/>
  <c r="C77" i="2"/>
  <c r="B77" i="2"/>
  <c r="D71" i="2"/>
  <c r="C71" i="2"/>
  <c r="B71" i="2"/>
  <c r="F69" i="2"/>
  <c r="F71" i="2" s="1"/>
  <c r="E69" i="2"/>
  <c r="E71" i="2" s="1"/>
  <c r="F62" i="2"/>
  <c r="E62" i="2"/>
  <c r="D62" i="2"/>
  <c r="C62" i="2"/>
  <c r="B62" i="2"/>
  <c r="D55" i="2"/>
  <c r="B55" i="2"/>
  <c r="F55" i="2"/>
  <c r="E55" i="2"/>
  <c r="C55" i="2"/>
  <c r="F47" i="2"/>
  <c r="E47" i="2"/>
  <c r="D47" i="2"/>
  <c r="C47" i="2"/>
  <c r="B47" i="2"/>
  <c r="F41" i="2"/>
  <c r="E41" i="2"/>
  <c r="D41" i="2"/>
  <c r="C41" i="2"/>
  <c r="B41" i="2"/>
  <c r="D32" i="2"/>
  <c r="C32" i="2"/>
  <c r="B32" i="2"/>
  <c r="B26" i="2"/>
  <c r="F24" i="2"/>
  <c r="E24" i="2"/>
  <c r="D26" i="2"/>
  <c r="C26" i="2"/>
  <c r="F18" i="2"/>
  <c r="E18" i="2"/>
  <c r="D18" i="2"/>
  <c r="C18" i="2"/>
  <c r="B18" i="2"/>
  <c r="B11" i="2"/>
  <c r="F11" i="2"/>
  <c r="E11" i="2"/>
  <c r="D11" i="2"/>
  <c r="C11" i="2"/>
  <c r="F26" i="2" l="1"/>
  <c r="E26" i="2"/>
  <c r="F94" i="1"/>
  <c r="E94" i="1"/>
  <c r="F8" i="1" l="1"/>
  <c r="F12" i="1" s="1"/>
  <c r="E8" i="1"/>
  <c r="E12" i="1" s="1"/>
  <c r="F173" i="1"/>
  <c r="E173" i="1"/>
  <c r="D173" i="1"/>
  <c r="C173" i="1"/>
  <c r="B173" i="1"/>
  <c r="D165" i="1"/>
  <c r="C165" i="1"/>
  <c r="B165" i="1"/>
  <c r="F165" i="1"/>
  <c r="E165" i="1"/>
  <c r="E156" i="1"/>
  <c r="C156" i="1"/>
  <c r="B156" i="1"/>
  <c r="F156" i="1"/>
  <c r="D156" i="1"/>
  <c r="F149" i="1"/>
  <c r="E149" i="1"/>
  <c r="D149" i="1"/>
  <c r="C149" i="1"/>
  <c r="B149" i="1"/>
  <c r="F139" i="1"/>
  <c r="E139" i="1"/>
  <c r="D139" i="1"/>
  <c r="C139" i="1"/>
  <c r="B139" i="1"/>
  <c r="B131" i="1"/>
  <c r="F131" i="1"/>
  <c r="E131" i="1"/>
  <c r="D131" i="1"/>
  <c r="C131" i="1"/>
  <c r="D121" i="1"/>
  <c r="C121" i="1"/>
  <c r="B121" i="1"/>
  <c r="F119" i="1"/>
  <c r="F121" i="1" s="1"/>
  <c r="E119" i="1"/>
  <c r="E121" i="1" s="1"/>
  <c r="F113" i="1"/>
  <c r="E113" i="1"/>
  <c r="D113" i="1"/>
  <c r="C113" i="1"/>
  <c r="B113" i="1"/>
  <c r="F104" i="1"/>
  <c r="E104" i="1"/>
  <c r="D104" i="1"/>
  <c r="C104" i="1"/>
  <c r="B104" i="1"/>
  <c r="F97" i="1"/>
  <c r="E97" i="1"/>
  <c r="D97" i="1"/>
  <c r="C97" i="1"/>
  <c r="B97" i="1"/>
  <c r="F87" i="1"/>
  <c r="E87" i="1"/>
  <c r="D87" i="1"/>
  <c r="C87" i="1"/>
  <c r="B87" i="1"/>
  <c r="D80" i="1"/>
  <c r="C80" i="1"/>
  <c r="B80" i="1"/>
  <c r="F80" i="1"/>
  <c r="E80" i="1"/>
  <c r="F71" i="1"/>
  <c r="E71" i="1"/>
  <c r="D71" i="1"/>
  <c r="C71" i="1"/>
  <c r="B71" i="1"/>
  <c r="D63" i="1"/>
  <c r="B63" i="1"/>
  <c r="F63" i="1"/>
  <c r="E63" i="1"/>
  <c r="C63" i="1"/>
  <c r="F54" i="1"/>
  <c r="E54" i="1"/>
  <c r="D54" i="1"/>
  <c r="C54" i="1"/>
  <c r="B54" i="1"/>
  <c r="F47" i="1"/>
  <c r="E47" i="1"/>
  <c r="D47" i="1"/>
  <c r="C47" i="1"/>
  <c r="B47" i="1"/>
  <c r="F37" i="1"/>
  <c r="E37" i="1"/>
  <c r="D37" i="1"/>
  <c r="C37" i="1"/>
  <c r="B37" i="1"/>
  <c r="B30" i="1"/>
  <c r="F27" i="1"/>
  <c r="E27" i="1"/>
  <c r="D30" i="1"/>
  <c r="C30" i="1"/>
  <c r="F20" i="1"/>
  <c r="E20" i="1"/>
  <c r="D20" i="1"/>
  <c r="C20" i="1"/>
  <c r="B20" i="1"/>
  <c r="B12" i="1"/>
  <c r="D12" i="1"/>
  <c r="C12" i="1"/>
  <c r="E30" i="1" l="1"/>
  <c r="F30" i="1"/>
</calcChain>
</file>

<file path=xl/sharedStrings.xml><?xml version="1.0" encoding="utf-8"?>
<sst xmlns="http://schemas.openxmlformats.org/spreadsheetml/2006/main" count="2539" uniqueCount="350">
  <si>
    <t>1 неделя</t>
  </si>
  <si>
    <t>ПОНЕДЕЛЬНИК</t>
  </si>
  <si>
    <t>НАИМЕНОВАНИЕ</t>
  </si>
  <si>
    <t>7-11 лет</t>
  </si>
  <si>
    <t>№ ТК</t>
  </si>
  <si>
    <t>№ ПО СБОРНИКУ РЕЦЕПТУР</t>
  </si>
  <si>
    <t>ВЫХОД, гр</t>
  </si>
  <si>
    <t>Белки, гр</t>
  </si>
  <si>
    <t>Жиры, гр</t>
  </si>
  <si>
    <t>Углеводы,гр</t>
  </si>
  <si>
    <t>ККАЛ</t>
  </si>
  <si>
    <t>ЗАВТРАК</t>
  </si>
  <si>
    <t>ТТК № 265</t>
  </si>
  <si>
    <t xml:space="preserve">Чай с сахаром </t>
  </si>
  <si>
    <t>685/1</t>
  </si>
  <si>
    <t>Москва 2004 № 685</t>
  </si>
  <si>
    <t>Сок фруктовый в упаковке 0,2</t>
  </si>
  <si>
    <t>ИТОГО</t>
  </si>
  <si>
    <t>101/2</t>
  </si>
  <si>
    <t>Пермь 2018 № 101</t>
  </si>
  <si>
    <t>Москва 2011 № 312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</si>
  <si>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</si>
  <si>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</si>
  <si>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</si>
  <si>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Компот из компотной смеси</t>
  </si>
  <si>
    <t>113/1</t>
  </si>
  <si>
    <t>ТТК № 113</t>
  </si>
  <si>
    <t>Хлеб " Дарницкий" порциями</t>
  </si>
  <si>
    <t>11</t>
  </si>
  <si>
    <t>ТТК № 10</t>
  </si>
  <si>
    <t>ВТОРНИК</t>
  </si>
  <si>
    <t xml:space="preserve">Фрукты свежие порциями </t>
  </si>
  <si>
    <t>338/2</t>
  </si>
  <si>
    <t>Москва 2011 № 338</t>
  </si>
  <si>
    <t>Чай с сахаром и лимоном</t>
  </si>
  <si>
    <t>686/1</t>
  </si>
  <si>
    <t>Москва 2004 № 686</t>
  </si>
  <si>
    <t>Суп картофельный с горохом</t>
  </si>
  <si>
    <t>102/4</t>
  </si>
  <si>
    <t>Москва 2011 №102</t>
  </si>
  <si>
    <t>Мясо с овощами "Болоньез"</t>
  </si>
  <si>
    <t>35/2</t>
  </si>
  <si>
    <t>ТТК № 35</t>
  </si>
  <si>
    <t>Компот из кураги</t>
  </si>
  <si>
    <t>93/1</t>
  </si>
  <si>
    <t>ТТК № 93</t>
  </si>
  <si>
    <t>СРЕДА</t>
  </si>
  <si>
    <t>Москва 2003 № 157</t>
  </si>
  <si>
    <t>Овощи свежие порциями (помидор свежий в нарезку)</t>
  </si>
  <si>
    <t>71/4</t>
  </si>
  <si>
    <t>ТТК № 71</t>
  </si>
  <si>
    <t>107/3</t>
  </si>
  <si>
    <t>ТТК № 107</t>
  </si>
  <si>
    <t>ТТК 110/1</t>
  </si>
  <si>
    <t>Компот из черной смородины</t>
  </si>
  <si>
    <t>89/2</t>
  </si>
  <si>
    <t>ТТК № 89</t>
  </si>
  <si>
    <t>ЧЕТВЕРГ</t>
  </si>
  <si>
    <t>Москва 2011 № 99</t>
  </si>
  <si>
    <t>Москва 2003 № 169</t>
  </si>
  <si>
    <t>ТТК № 99</t>
  </si>
  <si>
    <t>Овощи порциями (капуста квашеная со свеклой отварной)</t>
  </si>
  <si>
    <t>ТТК № 306</t>
  </si>
  <si>
    <t xml:space="preserve">Компот из яблок и вишни </t>
  </si>
  <si>
    <t>Пермь 2018 № 492</t>
  </si>
  <si>
    <t>ПЯТНИЦА</t>
  </si>
  <si>
    <t>Картофель запеченный (из отварного)</t>
  </si>
  <si>
    <t>313/3</t>
  </si>
  <si>
    <t>Москва 2011 № 313</t>
  </si>
  <si>
    <t>11/2</t>
  </si>
  <si>
    <t>ТТК № 106</t>
  </si>
  <si>
    <t>ТТК № 352</t>
  </si>
  <si>
    <t>2 неделя</t>
  </si>
  <si>
    <t>ТТК № 100</t>
  </si>
  <si>
    <t>Москва 2011 № 280</t>
  </si>
  <si>
    <t>ТТК № 390</t>
  </si>
  <si>
    <t xml:space="preserve">Компот из свежих яблок </t>
  </si>
  <si>
    <t>90/1</t>
  </si>
  <si>
    <t>ТТК № 90</t>
  </si>
  <si>
    <t>Москва 2011 № 294</t>
  </si>
  <si>
    <t>106/3</t>
  </si>
  <si>
    <t>Овощи свежие и консервиров. порциями (помидоры свежие в нарезку с кукурузой и горошком консерв.)</t>
  </si>
  <si>
    <t>ТТК № 304</t>
  </si>
  <si>
    <t>ТТК № 117</t>
  </si>
  <si>
    <t>Говядина, безлактоза, яйцо куриное, пшеничная мука, пшеничная и манная крупа.</t>
  </si>
  <si>
    <t>Каша вязкая"Дружба" (на воде с маслом подсолнечным)</t>
  </si>
  <si>
    <t>265/3</t>
  </si>
  <si>
    <t>11/1</t>
  </si>
  <si>
    <t>Рассольник "Домашний" (без сметаны)</t>
  </si>
  <si>
    <t>Шницель "Нежный" (без яиц и глютена)</t>
  </si>
  <si>
    <t>352/2</t>
  </si>
  <si>
    <t>Биточки из мяса птицы (без глютена)</t>
  </si>
  <si>
    <t>294/8</t>
  </si>
  <si>
    <t>Капуста тушеная (без муки)</t>
  </si>
  <si>
    <t>109/3</t>
  </si>
  <si>
    <t>ТТК № 109</t>
  </si>
  <si>
    <t>Каша пшенная рассыпчатая ( с маслом подсолнечным)</t>
  </si>
  <si>
    <t>302/2</t>
  </si>
  <si>
    <t>Москва 2011 № 302</t>
  </si>
  <si>
    <t>Картофельное пюре (на отваре с маслом подсолнечным)</t>
  </si>
  <si>
    <t>312/2</t>
  </si>
  <si>
    <t>Борщ из свежей капусты с картофелем  (без сметаны)</t>
  </si>
  <si>
    <t>Котлета "Киевская" (без глютена)</t>
  </si>
  <si>
    <t>169/5</t>
  </si>
  <si>
    <t>Рис рассыпчатый отварной( из пропаренной крупы) с маслом подсолнечным</t>
  </si>
  <si>
    <t>110/3</t>
  </si>
  <si>
    <t>Фрикадельки из свинины (без глютена)</t>
  </si>
  <si>
    <t>280/1</t>
  </si>
  <si>
    <t>Суп из овощей (без сметаны)</t>
  </si>
  <si>
    <t>99/4</t>
  </si>
  <si>
    <t>Каша гречневая рассыпчатая (с маслом подсолнечным)</t>
  </si>
  <si>
    <t>99/2</t>
  </si>
  <si>
    <t>Каша вязкая кукурузная (на воде с маслом подсолнечным)</t>
  </si>
  <si>
    <t>117/4</t>
  </si>
  <si>
    <t>Фрукты свежие порциями</t>
  </si>
  <si>
    <t xml:space="preserve">Суп картофельный </t>
  </si>
  <si>
    <t>97</t>
  </si>
  <si>
    <t>Москва 2011 № 97</t>
  </si>
  <si>
    <t>Каша  вязкая рисовая (на воде с маслом подсолнечным)</t>
  </si>
  <si>
    <t>100/6</t>
  </si>
  <si>
    <t>Колбаски "Сочные" (без глютена)</t>
  </si>
  <si>
    <t>390/1</t>
  </si>
  <si>
    <t>Птица в соусе с томатом (без сметаны и глютена)</t>
  </si>
  <si>
    <t>367/7</t>
  </si>
  <si>
    <t>Пермь 2018 № 367</t>
  </si>
  <si>
    <t>Щи из свежей капусты с картофелем (без сметаны)</t>
  </si>
  <si>
    <t>Каша молочная "Дружба"</t>
  </si>
  <si>
    <t>265/1</t>
  </si>
  <si>
    <t xml:space="preserve">Сыр  порциями </t>
  </si>
  <si>
    <t>25/2</t>
  </si>
  <si>
    <t>Москва 1994 таб. № 25</t>
  </si>
  <si>
    <t>Рассольник "Домашний"</t>
  </si>
  <si>
    <t>14/3</t>
  </si>
  <si>
    <t>Москва 2011 № 14</t>
  </si>
  <si>
    <t>Картофельное пюре</t>
  </si>
  <si>
    <t>312/1</t>
  </si>
  <si>
    <t>ТТК № 425</t>
  </si>
  <si>
    <t xml:space="preserve">Борщ из свежей капусты с картофелем  </t>
  </si>
  <si>
    <t>Рис рассыпчатый отварной( из пропаренной крупы)</t>
  </si>
  <si>
    <t>110/2</t>
  </si>
  <si>
    <t xml:space="preserve">Суп из  овощей </t>
  </si>
  <si>
    <t>99/3</t>
  </si>
  <si>
    <t>Каша гречневая рассыпчатая</t>
  </si>
  <si>
    <t>99/1</t>
  </si>
  <si>
    <t>Щи из свежей капусты с картофелем</t>
  </si>
  <si>
    <t xml:space="preserve">Каша  молочная рисовая </t>
  </si>
  <si>
    <t>Москва 2011 № 280; ТТК № 109</t>
  </si>
  <si>
    <t>Суп из  овощей</t>
  </si>
  <si>
    <t>ТТК № 29</t>
  </si>
  <si>
    <t>БЕЗГЛЮТЕН</t>
  </si>
  <si>
    <t>Москва 2011 № 102</t>
  </si>
  <si>
    <t>Масло сливочное (на полив)</t>
  </si>
  <si>
    <t>Запеканка из творога с вишней (без глютена)</t>
  </si>
  <si>
    <t>425/2</t>
  </si>
  <si>
    <t xml:space="preserve">Каша пшенная рассыпчатая </t>
  </si>
  <si>
    <t>302/1</t>
  </si>
  <si>
    <t>Каша  молочная кукурузная</t>
  </si>
  <si>
    <t>ТТК №117</t>
  </si>
  <si>
    <t>100/5</t>
  </si>
  <si>
    <t>Птица в соусе с томатом (без  глютена)</t>
  </si>
  <si>
    <t>367/3</t>
  </si>
  <si>
    <t>29/7</t>
  </si>
  <si>
    <t>Творожник ванильный (без глютена) со  сгущенным молоком</t>
  </si>
  <si>
    <t>Каша вязкая"Дружба" (на воде с маслом сливочным)</t>
  </si>
  <si>
    <t>265/2</t>
  </si>
  <si>
    <t>Овощи свежие и консервированные порциями (огурцы свежие в нарезку с горошком консерв.)</t>
  </si>
  <si>
    <t>302</t>
  </si>
  <si>
    <t>ТТК № 302</t>
  </si>
  <si>
    <t>Батон нарезной</t>
  </si>
  <si>
    <t>266/2</t>
  </si>
  <si>
    <t>ТТК №266</t>
  </si>
  <si>
    <t>Запеканка из творога с вишней (без яиц)</t>
  </si>
  <si>
    <t>Фрукты свежие порциями (кроме красных фруктов)</t>
  </si>
  <si>
    <t>425/1</t>
  </si>
  <si>
    <t>Мясо с овощами "Болоньез" (без томатной пасты)</t>
  </si>
  <si>
    <t>35/3</t>
  </si>
  <si>
    <t>Картофельное пюре (на отваре с маслом сливочным)</t>
  </si>
  <si>
    <t>312/3</t>
  </si>
  <si>
    <t>Овощи свежие порциями (огурец свежий в нарезку)</t>
  </si>
  <si>
    <t>71/5</t>
  </si>
  <si>
    <t>117/5</t>
  </si>
  <si>
    <t>Каша вязкая кукурузная (на воде с маслом сливочные)</t>
  </si>
  <si>
    <t>Каша  вязкая рисовая (на воде с маслом сливочным)</t>
  </si>
  <si>
    <t>Творожник ванильный (без яиц и глютена) со сгущенным молоком</t>
  </si>
  <si>
    <t>29/11</t>
  </si>
  <si>
    <t>Овощи свежие и консервиров. порциями (огурцы свежие в нарезку с кукурузой и горошком консерв.)</t>
  </si>
  <si>
    <t>ТТК № 301</t>
  </si>
  <si>
    <t>Щи из свежей капусты с картофелем (без томатной пасты)</t>
  </si>
  <si>
    <t>Сок фруктовый в упаковке 0,2 (кроме красных фруктов)</t>
  </si>
  <si>
    <t>ТТК № 42</t>
  </si>
  <si>
    <t>Хлеб "Городской" порциями</t>
  </si>
  <si>
    <t>ТТК № 11</t>
  </si>
  <si>
    <t>Макаронные изделия отварные (спагетти)</t>
  </si>
  <si>
    <t>114/1</t>
  </si>
  <si>
    <t>ТТК № 114</t>
  </si>
  <si>
    <t>Макароны отварные с  сыром</t>
  </si>
  <si>
    <t>Москва 2011 № 204</t>
  </si>
  <si>
    <t>ТТК № 430</t>
  </si>
  <si>
    <t>Котлета "Киевская"</t>
  </si>
  <si>
    <t>169/4</t>
  </si>
  <si>
    <t xml:space="preserve">Каша  молочная пшеничная </t>
  </si>
  <si>
    <t>ТТК №102</t>
  </si>
  <si>
    <t>Суп картофельный с макаронными изделиями</t>
  </si>
  <si>
    <t>105/2</t>
  </si>
  <si>
    <t>ТТК № 105</t>
  </si>
  <si>
    <t>100/4</t>
  </si>
  <si>
    <t>Фрикадельки из свинины</t>
  </si>
  <si>
    <t>280/2</t>
  </si>
  <si>
    <t>Сложный гарнир (картофельное пюре/капуста тушеная)</t>
  </si>
  <si>
    <t>320/1</t>
  </si>
  <si>
    <t>Москва 2011 № 415</t>
  </si>
  <si>
    <t>яйцо, курица, шоколад, мед, орехи, цитрусовые, соки</t>
  </si>
  <si>
    <t>Фрукты свежие порциями (кроме цитрусовых)</t>
  </si>
  <si>
    <t>Медальоны из рыбы (без яиц и куриного жира)</t>
  </si>
  <si>
    <t>42/10</t>
  </si>
  <si>
    <t>Ёжики мясные (говядина+свинина)</t>
  </si>
  <si>
    <t>157/7</t>
  </si>
  <si>
    <t>Пицца "Болоньезе" (фарш свиной)</t>
  </si>
  <si>
    <t>430/2</t>
  </si>
  <si>
    <t>390/3</t>
  </si>
  <si>
    <t>Колбаски "Сочные" (свинина)</t>
  </si>
  <si>
    <t>Творожник ванильный (без яиц) со  сгущенным молоком</t>
  </si>
  <si>
    <t>29/12</t>
  </si>
  <si>
    <t>Крендель сахарный (без яиц)</t>
  </si>
  <si>
    <t>415/3</t>
  </si>
  <si>
    <t>Биточки из свинины</t>
  </si>
  <si>
    <t>268/1</t>
  </si>
  <si>
    <t>Москва 2011 № 268</t>
  </si>
  <si>
    <t>Каша молочная пшенная (без сахара)</t>
  </si>
  <si>
    <t>112/2</t>
  </si>
  <si>
    <t>ТТК № 112</t>
  </si>
  <si>
    <t>Чай без сахара</t>
  </si>
  <si>
    <t>685/2</t>
  </si>
  <si>
    <t>Шницель "Нежный" (без глютена)</t>
  </si>
  <si>
    <t>352/1</t>
  </si>
  <si>
    <t>Запеканка из творога с вишней (без сахара и глютена)</t>
  </si>
  <si>
    <t>425/3</t>
  </si>
  <si>
    <t>Чай с лимоном (без сахара)</t>
  </si>
  <si>
    <t>686/2</t>
  </si>
  <si>
    <t>302/5</t>
  </si>
  <si>
    <t>Каша  молочная гречневая (без сахара)</t>
  </si>
  <si>
    <t>103/5</t>
  </si>
  <si>
    <t>ТТК № 103</t>
  </si>
  <si>
    <t>Творожник ванильный (без сахара и глютена)</t>
  </si>
  <si>
    <t>29/16</t>
  </si>
  <si>
    <t>Диабет (исключить: рис, макароны, манная крупа, сахар, сдобная выпечка и кондитерские изделия,  квашенные  и соленые овощи, жирные сорта мяса и птицы, колбаса, соленая рыба, топленое молоко, сладкий йогурт, ряженка, молоко и сливки с высокой жирностью, виноград, изюм, бананы, соки и компоты с сахаром, соусы и пряности)</t>
  </si>
  <si>
    <t>223/16</t>
  </si>
  <si>
    <t>Москва 2011 № 223</t>
  </si>
  <si>
    <t>Запеканка из творога (без яиц и глютена) со сгущенным молоком</t>
  </si>
  <si>
    <t>Гуляш из свинины (без муки)</t>
  </si>
  <si>
    <t>Москва 2011 № 260</t>
  </si>
  <si>
    <t>260/10</t>
  </si>
  <si>
    <t>Морс из черной смородины</t>
  </si>
  <si>
    <t>89/3</t>
  </si>
  <si>
    <t>Гуляш из свинины</t>
  </si>
  <si>
    <t>260/7</t>
  </si>
  <si>
    <t>294/9</t>
  </si>
  <si>
    <t>ТТК № 115</t>
  </si>
  <si>
    <t>115/1</t>
  </si>
  <si>
    <t>Гуляш из свинины (без муки и томатной пасты)</t>
  </si>
  <si>
    <t>260/9</t>
  </si>
  <si>
    <t>Птица в соусе (без томата и глютена)</t>
  </si>
  <si>
    <t>367/9</t>
  </si>
  <si>
    <t>пшеничная мука (+ хлеб "Дарницкий"), цельное молоко, яйцо, красные овощи и фрукты, греча</t>
  </si>
  <si>
    <t>Рис рассыпчатый отварной (из пропаренной крупы)</t>
  </si>
  <si>
    <t>169/3</t>
  </si>
  <si>
    <t>Котлета "Особая" (свинина+курица) без глютена</t>
  </si>
  <si>
    <t>21/6</t>
  </si>
  <si>
    <t>ТТК № 21</t>
  </si>
  <si>
    <t xml:space="preserve">Сок фруктовый в упаковке 0,2 </t>
  </si>
  <si>
    <t>Макаронные изделия отварные (спагетти) с маслом подсолнчным</t>
  </si>
  <si>
    <t>114/2</t>
  </si>
  <si>
    <t>Каша вязкая пшеничная (на воде с маслом подсолнечным)</t>
  </si>
  <si>
    <t>102/7</t>
  </si>
  <si>
    <t>ТТК № 102</t>
  </si>
  <si>
    <t>Колбаски "Сочные"</t>
  </si>
  <si>
    <t xml:space="preserve">Хлеб "Городской" порциями </t>
  </si>
  <si>
    <t>Птица в соусе с томатом (без сметаны)</t>
  </si>
  <si>
    <t>367/4</t>
  </si>
  <si>
    <t>Безлактоза, яйцо куриное</t>
  </si>
  <si>
    <t>390/2</t>
  </si>
  <si>
    <t>Шницель "Нежный" (без яиц)</t>
  </si>
  <si>
    <t>352/5</t>
  </si>
  <si>
    <t>Биточки из мяса птицы</t>
  </si>
  <si>
    <t xml:space="preserve">Биточки из мяса птицы </t>
  </si>
  <si>
    <t>Обед</t>
  </si>
  <si>
    <t>ОБЕД</t>
  </si>
  <si>
    <t>Медальоны из рыбы (без яиц и глютена)</t>
  </si>
  <si>
    <t>42/8</t>
  </si>
  <si>
    <t>Рис рассыпчатый отварной (из пропаренной крупы) с маслом подсолнечным</t>
  </si>
  <si>
    <t>ТТК № 244</t>
  </si>
  <si>
    <t>Голубцы ленивые (свинина+курица) с соусом без муки</t>
  </si>
  <si>
    <t>244/4</t>
  </si>
  <si>
    <t>107/2</t>
  </si>
  <si>
    <t>Биточки из мяса птицы "Сливочные" (без глютена)</t>
  </si>
  <si>
    <t>263/2</t>
  </si>
  <si>
    <t>ТТК № 263</t>
  </si>
  <si>
    <t>Птица в соусе с томатом (без глютена)</t>
  </si>
  <si>
    <t>Голубцы ленивые (с соусом без муки)</t>
  </si>
  <si>
    <t>244/6</t>
  </si>
  <si>
    <t>106/2</t>
  </si>
  <si>
    <t>91/1</t>
  </si>
  <si>
    <t>ТТК № 91</t>
  </si>
  <si>
    <t>Компот из апельсинов</t>
  </si>
  <si>
    <t>95/1</t>
  </si>
  <si>
    <t>ТТК № 95</t>
  </si>
  <si>
    <t>106/5</t>
  </si>
  <si>
    <t>Биточки из мяса птицы "Сливочные" (без яиц и глютена)</t>
  </si>
  <si>
    <t>263/4</t>
  </si>
  <si>
    <t>Компот из свежих яблок (кроме красных сортов)</t>
  </si>
  <si>
    <t>Компот из изюма (из светлых сортов)</t>
  </si>
  <si>
    <t>Рагу из овощей (без соуса красного основного)</t>
  </si>
  <si>
    <t>541/2</t>
  </si>
  <si>
    <t>Москва 2004 № 541/3</t>
  </si>
  <si>
    <t>Рагу из овощей</t>
  </si>
  <si>
    <t>541/1</t>
  </si>
  <si>
    <t>Голубцы ленивые (без соуса)</t>
  </si>
  <si>
    <t>244/12</t>
  </si>
  <si>
    <t>204/4</t>
  </si>
  <si>
    <t>Голубцы ленивые</t>
  </si>
  <si>
    <t>244/3</t>
  </si>
  <si>
    <t>313/2</t>
  </si>
  <si>
    <t>Голубцы ленивые (говядина+свинина)</t>
  </si>
  <si>
    <t>244/7</t>
  </si>
  <si>
    <t>Медальоны из рыбы (без глютена)</t>
  </si>
  <si>
    <t>42/6</t>
  </si>
  <si>
    <t>Медальоны из рыбы (без яиц)</t>
  </si>
  <si>
    <t>42/9</t>
  </si>
  <si>
    <t xml:space="preserve">Котлета "Особая" (свинина+курица) </t>
  </si>
  <si>
    <t>21/9</t>
  </si>
  <si>
    <t xml:space="preserve">Капуста тушеная </t>
  </si>
  <si>
    <t>109/1</t>
  </si>
  <si>
    <t>Кура отварная (бедро)</t>
  </si>
  <si>
    <t>Москва 2011 № 71</t>
  </si>
  <si>
    <t>Картофель отварной</t>
  </si>
  <si>
    <t>310/1</t>
  </si>
  <si>
    <t>Москва 2011 № 310</t>
  </si>
  <si>
    <t>Компот из компотной смеси (без сахара)</t>
  </si>
  <si>
    <t>113/2</t>
  </si>
  <si>
    <t>Компот из черной смородины (без сахара)</t>
  </si>
  <si>
    <t>Компот из свежих яблок (без сахара)</t>
  </si>
  <si>
    <t>90/2</t>
  </si>
  <si>
    <t>Компот из кураги (без сахара)</t>
  </si>
  <si>
    <t>93/2</t>
  </si>
  <si>
    <t>90/3</t>
  </si>
  <si>
    <t>Компот из яблок и вишни (без сахара)</t>
  </si>
  <si>
    <t>Морс из черной смородины (без сахара)</t>
  </si>
  <si>
    <t>89/4</t>
  </si>
  <si>
    <t>263/3</t>
  </si>
  <si>
    <t>302/3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</si>
</sst>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rgb="FF000000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scheme val="minor"/>
    </font>
    <font>
      <sz val="7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3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64" fontId="3" fillId="0" borderId="5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3" fillId="0" borderId="8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49" fontId="2" fillId="0" borderId="0" xfId="0" applyNumberFormat="1" applyFont="1" applyFill="1"/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wrapText="1"/>
    </xf>
    <xf numFmtId="0" fontId="11" fillId="0" borderId="0" xfId="0" applyFont="1" applyFill="1"/>
    <xf numFmtId="0" fontId="3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0" xfId="0" applyNumberFormat="1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5" fillId="0" borderId="1" xfId="0" applyNumberFormat="1" applyFont="1" applyBorder="1"/>
    <xf numFmtId="0" fontId="2" fillId="0" borderId="0" xfId="0" applyNumberFormat="1" applyFont="1"/>
    <xf numFmtId="0" fontId="3" fillId="0" borderId="1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NumberFormat="1" applyFont="1"/>
    <xf numFmtId="0" fontId="6" fillId="0" borderId="0" xfId="0" applyNumberFormat="1" applyFont="1" applyFill="1"/>
    <xf numFmtId="0" fontId="3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/>
    <xf numFmtId="0" fontId="5" fillId="0" borderId="0" xfId="0" applyNumberFormat="1" applyFont="1" applyFill="1" applyAlignment="1">
      <alignment vertical="center"/>
    </xf>
    <xf numFmtId="0" fontId="3" fillId="0" borderId="13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/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3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15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/>
    <xf numFmtId="0" fontId="5" fillId="0" borderId="5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6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11" fillId="0" borderId="0" xfId="0" applyFont="1"/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73"/>
  <sheetViews>
    <sheetView zoomScale="130" zoomScaleNormal="130" workbookViewId="0">
      <pane ySplit="1" topLeftCell="A2" activePane="bottomLeft" state="frozen"/>
      <selection pane="bottomLeft" activeCell="K22" sqref="K22"/>
    </sheetView>
  </sheetViews>
  <sheetFormatPr defaultRowHeight="11.25" x14ac:dyDescent="0.2"/>
  <cols>
    <col min="1" max="1" width="32.7109375" style="12" customWidth="1"/>
    <col min="2" max="2" width="7.7109375" style="12" customWidth="1"/>
    <col min="3" max="3" width="8.5703125" style="70" customWidth="1"/>
    <col min="4" max="4" width="8.140625" style="70" customWidth="1"/>
    <col min="5" max="5" width="9.42578125" style="70" customWidth="1"/>
    <col min="6" max="6" width="7.7109375" style="70" customWidth="1"/>
    <col min="7" max="7" width="8.42578125" style="71" customWidth="1"/>
    <col min="8" max="8" width="17.28515625" style="12" customWidth="1"/>
    <col min="9" max="256" width="9.140625" style="12"/>
    <col min="257" max="257" width="32.7109375" style="12" customWidth="1"/>
    <col min="258" max="258" width="7.7109375" style="12" customWidth="1"/>
    <col min="259" max="259" width="8.5703125" style="12" customWidth="1"/>
    <col min="260" max="260" width="8.140625" style="12" customWidth="1"/>
    <col min="261" max="261" width="9.42578125" style="12" customWidth="1"/>
    <col min="262" max="262" width="7.7109375" style="12" customWidth="1"/>
    <col min="263" max="263" width="8.42578125" style="12" customWidth="1"/>
    <col min="264" max="264" width="17.28515625" style="12" customWidth="1"/>
    <col min="265" max="512" width="9.140625" style="12"/>
    <col min="513" max="513" width="32.7109375" style="12" customWidth="1"/>
    <col min="514" max="514" width="7.7109375" style="12" customWidth="1"/>
    <col min="515" max="515" width="8.5703125" style="12" customWidth="1"/>
    <col min="516" max="516" width="8.140625" style="12" customWidth="1"/>
    <col min="517" max="517" width="9.42578125" style="12" customWidth="1"/>
    <col min="518" max="518" width="7.7109375" style="12" customWidth="1"/>
    <col min="519" max="519" width="8.42578125" style="12" customWidth="1"/>
    <col min="520" max="520" width="17.28515625" style="12" customWidth="1"/>
    <col min="521" max="768" width="9.140625" style="12"/>
    <col min="769" max="769" width="32.7109375" style="12" customWidth="1"/>
    <col min="770" max="770" width="7.7109375" style="12" customWidth="1"/>
    <col min="771" max="771" width="8.5703125" style="12" customWidth="1"/>
    <col min="772" max="772" width="8.140625" style="12" customWidth="1"/>
    <col min="773" max="773" width="9.42578125" style="12" customWidth="1"/>
    <col min="774" max="774" width="7.7109375" style="12" customWidth="1"/>
    <col min="775" max="775" width="8.42578125" style="12" customWidth="1"/>
    <col min="776" max="776" width="17.28515625" style="12" customWidth="1"/>
    <col min="777" max="1024" width="9.140625" style="12"/>
    <col min="1025" max="1025" width="32.7109375" style="12" customWidth="1"/>
    <col min="1026" max="1026" width="7.7109375" style="12" customWidth="1"/>
    <col min="1027" max="1027" width="8.5703125" style="12" customWidth="1"/>
    <col min="1028" max="1028" width="8.140625" style="12" customWidth="1"/>
    <col min="1029" max="1029" width="9.42578125" style="12" customWidth="1"/>
    <col min="1030" max="1030" width="7.7109375" style="12" customWidth="1"/>
    <col min="1031" max="1031" width="8.42578125" style="12" customWidth="1"/>
    <col min="1032" max="1032" width="17.28515625" style="12" customWidth="1"/>
    <col min="1033" max="1280" width="9.140625" style="12"/>
    <col min="1281" max="1281" width="32.7109375" style="12" customWidth="1"/>
    <col min="1282" max="1282" width="7.7109375" style="12" customWidth="1"/>
    <col min="1283" max="1283" width="8.5703125" style="12" customWidth="1"/>
    <col min="1284" max="1284" width="8.140625" style="12" customWidth="1"/>
    <col min="1285" max="1285" width="9.42578125" style="12" customWidth="1"/>
    <col min="1286" max="1286" width="7.7109375" style="12" customWidth="1"/>
    <col min="1287" max="1287" width="8.42578125" style="12" customWidth="1"/>
    <col min="1288" max="1288" width="17.28515625" style="12" customWidth="1"/>
    <col min="1289" max="1536" width="9.140625" style="12"/>
    <col min="1537" max="1537" width="32.7109375" style="12" customWidth="1"/>
    <col min="1538" max="1538" width="7.7109375" style="12" customWidth="1"/>
    <col min="1539" max="1539" width="8.5703125" style="12" customWidth="1"/>
    <col min="1540" max="1540" width="8.140625" style="12" customWidth="1"/>
    <col min="1541" max="1541" width="9.42578125" style="12" customWidth="1"/>
    <col min="1542" max="1542" width="7.7109375" style="12" customWidth="1"/>
    <col min="1543" max="1543" width="8.42578125" style="12" customWidth="1"/>
    <col min="1544" max="1544" width="17.28515625" style="12" customWidth="1"/>
    <col min="1545" max="1792" width="9.140625" style="12"/>
    <col min="1793" max="1793" width="32.7109375" style="12" customWidth="1"/>
    <col min="1794" max="1794" width="7.7109375" style="12" customWidth="1"/>
    <col min="1795" max="1795" width="8.5703125" style="12" customWidth="1"/>
    <col min="1796" max="1796" width="8.140625" style="12" customWidth="1"/>
    <col min="1797" max="1797" width="9.42578125" style="12" customWidth="1"/>
    <col min="1798" max="1798" width="7.7109375" style="12" customWidth="1"/>
    <col min="1799" max="1799" width="8.42578125" style="12" customWidth="1"/>
    <col min="1800" max="1800" width="17.28515625" style="12" customWidth="1"/>
    <col min="1801" max="2048" width="9.140625" style="12"/>
    <col min="2049" max="2049" width="32.7109375" style="12" customWidth="1"/>
    <col min="2050" max="2050" width="7.7109375" style="12" customWidth="1"/>
    <col min="2051" max="2051" width="8.5703125" style="12" customWidth="1"/>
    <col min="2052" max="2052" width="8.140625" style="12" customWidth="1"/>
    <col min="2053" max="2053" width="9.42578125" style="12" customWidth="1"/>
    <col min="2054" max="2054" width="7.7109375" style="12" customWidth="1"/>
    <col min="2055" max="2055" width="8.42578125" style="12" customWidth="1"/>
    <col min="2056" max="2056" width="17.28515625" style="12" customWidth="1"/>
    <col min="2057" max="2304" width="9.140625" style="12"/>
    <col min="2305" max="2305" width="32.7109375" style="12" customWidth="1"/>
    <col min="2306" max="2306" width="7.7109375" style="12" customWidth="1"/>
    <col min="2307" max="2307" width="8.5703125" style="12" customWidth="1"/>
    <col min="2308" max="2308" width="8.140625" style="12" customWidth="1"/>
    <col min="2309" max="2309" width="9.42578125" style="12" customWidth="1"/>
    <col min="2310" max="2310" width="7.7109375" style="12" customWidth="1"/>
    <col min="2311" max="2311" width="8.42578125" style="12" customWidth="1"/>
    <col min="2312" max="2312" width="17.28515625" style="12" customWidth="1"/>
    <col min="2313" max="2560" width="9.140625" style="12"/>
    <col min="2561" max="2561" width="32.7109375" style="12" customWidth="1"/>
    <col min="2562" max="2562" width="7.7109375" style="12" customWidth="1"/>
    <col min="2563" max="2563" width="8.5703125" style="12" customWidth="1"/>
    <col min="2564" max="2564" width="8.140625" style="12" customWidth="1"/>
    <col min="2565" max="2565" width="9.42578125" style="12" customWidth="1"/>
    <col min="2566" max="2566" width="7.7109375" style="12" customWidth="1"/>
    <col min="2567" max="2567" width="8.42578125" style="12" customWidth="1"/>
    <col min="2568" max="2568" width="17.28515625" style="12" customWidth="1"/>
    <col min="2569" max="2816" width="9.140625" style="12"/>
    <col min="2817" max="2817" width="32.7109375" style="12" customWidth="1"/>
    <col min="2818" max="2818" width="7.7109375" style="12" customWidth="1"/>
    <col min="2819" max="2819" width="8.5703125" style="12" customWidth="1"/>
    <col min="2820" max="2820" width="8.140625" style="12" customWidth="1"/>
    <col min="2821" max="2821" width="9.42578125" style="12" customWidth="1"/>
    <col min="2822" max="2822" width="7.7109375" style="12" customWidth="1"/>
    <col min="2823" max="2823" width="8.42578125" style="12" customWidth="1"/>
    <col min="2824" max="2824" width="17.28515625" style="12" customWidth="1"/>
    <col min="2825" max="3072" width="9.140625" style="12"/>
    <col min="3073" max="3073" width="32.7109375" style="12" customWidth="1"/>
    <col min="3074" max="3074" width="7.7109375" style="12" customWidth="1"/>
    <col min="3075" max="3075" width="8.5703125" style="12" customWidth="1"/>
    <col min="3076" max="3076" width="8.140625" style="12" customWidth="1"/>
    <col min="3077" max="3077" width="9.42578125" style="12" customWidth="1"/>
    <col min="3078" max="3078" width="7.7109375" style="12" customWidth="1"/>
    <col min="3079" max="3079" width="8.42578125" style="12" customWidth="1"/>
    <col min="3080" max="3080" width="17.28515625" style="12" customWidth="1"/>
    <col min="3081" max="3328" width="9.140625" style="12"/>
    <col min="3329" max="3329" width="32.7109375" style="12" customWidth="1"/>
    <col min="3330" max="3330" width="7.7109375" style="12" customWidth="1"/>
    <col min="3331" max="3331" width="8.5703125" style="12" customWidth="1"/>
    <col min="3332" max="3332" width="8.140625" style="12" customWidth="1"/>
    <col min="3333" max="3333" width="9.42578125" style="12" customWidth="1"/>
    <col min="3334" max="3334" width="7.7109375" style="12" customWidth="1"/>
    <col min="3335" max="3335" width="8.42578125" style="12" customWidth="1"/>
    <col min="3336" max="3336" width="17.28515625" style="12" customWidth="1"/>
    <col min="3337" max="3584" width="9.140625" style="12"/>
    <col min="3585" max="3585" width="32.7109375" style="12" customWidth="1"/>
    <col min="3586" max="3586" width="7.7109375" style="12" customWidth="1"/>
    <col min="3587" max="3587" width="8.5703125" style="12" customWidth="1"/>
    <col min="3588" max="3588" width="8.140625" style="12" customWidth="1"/>
    <col min="3589" max="3589" width="9.42578125" style="12" customWidth="1"/>
    <col min="3590" max="3590" width="7.7109375" style="12" customWidth="1"/>
    <col min="3591" max="3591" width="8.42578125" style="12" customWidth="1"/>
    <col min="3592" max="3592" width="17.28515625" style="12" customWidth="1"/>
    <col min="3593" max="3840" width="9.140625" style="12"/>
    <col min="3841" max="3841" width="32.7109375" style="12" customWidth="1"/>
    <col min="3842" max="3842" width="7.7109375" style="12" customWidth="1"/>
    <col min="3843" max="3843" width="8.5703125" style="12" customWidth="1"/>
    <col min="3844" max="3844" width="8.140625" style="12" customWidth="1"/>
    <col min="3845" max="3845" width="9.42578125" style="12" customWidth="1"/>
    <col min="3846" max="3846" width="7.7109375" style="12" customWidth="1"/>
    <col min="3847" max="3847" width="8.42578125" style="12" customWidth="1"/>
    <col min="3848" max="3848" width="17.28515625" style="12" customWidth="1"/>
    <col min="3849" max="4096" width="9.140625" style="12"/>
    <col min="4097" max="4097" width="32.7109375" style="12" customWidth="1"/>
    <col min="4098" max="4098" width="7.7109375" style="12" customWidth="1"/>
    <col min="4099" max="4099" width="8.5703125" style="12" customWidth="1"/>
    <col min="4100" max="4100" width="8.140625" style="12" customWidth="1"/>
    <col min="4101" max="4101" width="9.42578125" style="12" customWidth="1"/>
    <col min="4102" max="4102" width="7.7109375" style="12" customWidth="1"/>
    <col min="4103" max="4103" width="8.42578125" style="12" customWidth="1"/>
    <col min="4104" max="4104" width="17.28515625" style="12" customWidth="1"/>
    <col min="4105" max="4352" width="9.140625" style="12"/>
    <col min="4353" max="4353" width="32.7109375" style="12" customWidth="1"/>
    <col min="4354" max="4354" width="7.7109375" style="12" customWidth="1"/>
    <col min="4355" max="4355" width="8.5703125" style="12" customWidth="1"/>
    <col min="4356" max="4356" width="8.140625" style="12" customWidth="1"/>
    <col min="4357" max="4357" width="9.42578125" style="12" customWidth="1"/>
    <col min="4358" max="4358" width="7.7109375" style="12" customWidth="1"/>
    <col min="4359" max="4359" width="8.42578125" style="12" customWidth="1"/>
    <col min="4360" max="4360" width="17.28515625" style="12" customWidth="1"/>
    <col min="4361" max="4608" width="9.140625" style="12"/>
    <col min="4609" max="4609" width="32.7109375" style="12" customWidth="1"/>
    <col min="4610" max="4610" width="7.7109375" style="12" customWidth="1"/>
    <col min="4611" max="4611" width="8.5703125" style="12" customWidth="1"/>
    <col min="4612" max="4612" width="8.140625" style="12" customWidth="1"/>
    <col min="4613" max="4613" width="9.42578125" style="12" customWidth="1"/>
    <col min="4614" max="4614" width="7.7109375" style="12" customWidth="1"/>
    <col min="4615" max="4615" width="8.42578125" style="12" customWidth="1"/>
    <col min="4616" max="4616" width="17.28515625" style="12" customWidth="1"/>
    <col min="4617" max="4864" width="9.140625" style="12"/>
    <col min="4865" max="4865" width="32.7109375" style="12" customWidth="1"/>
    <col min="4866" max="4866" width="7.7109375" style="12" customWidth="1"/>
    <col min="4867" max="4867" width="8.5703125" style="12" customWidth="1"/>
    <col min="4868" max="4868" width="8.140625" style="12" customWidth="1"/>
    <col min="4869" max="4869" width="9.42578125" style="12" customWidth="1"/>
    <col min="4870" max="4870" width="7.7109375" style="12" customWidth="1"/>
    <col min="4871" max="4871" width="8.42578125" style="12" customWidth="1"/>
    <col min="4872" max="4872" width="17.28515625" style="12" customWidth="1"/>
    <col min="4873" max="5120" width="9.140625" style="12"/>
    <col min="5121" max="5121" width="32.7109375" style="12" customWidth="1"/>
    <col min="5122" max="5122" width="7.7109375" style="12" customWidth="1"/>
    <col min="5123" max="5123" width="8.5703125" style="12" customWidth="1"/>
    <col min="5124" max="5124" width="8.140625" style="12" customWidth="1"/>
    <col min="5125" max="5125" width="9.42578125" style="12" customWidth="1"/>
    <col min="5126" max="5126" width="7.7109375" style="12" customWidth="1"/>
    <col min="5127" max="5127" width="8.42578125" style="12" customWidth="1"/>
    <col min="5128" max="5128" width="17.28515625" style="12" customWidth="1"/>
    <col min="5129" max="5376" width="9.140625" style="12"/>
    <col min="5377" max="5377" width="32.7109375" style="12" customWidth="1"/>
    <col min="5378" max="5378" width="7.7109375" style="12" customWidth="1"/>
    <col min="5379" max="5379" width="8.5703125" style="12" customWidth="1"/>
    <col min="5380" max="5380" width="8.140625" style="12" customWidth="1"/>
    <col min="5381" max="5381" width="9.42578125" style="12" customWidth="1"/>
    <col min="5382" max="5382" width="7.7109375" style="12" customWidth="1"/>
    <col min="5383" max="5383" width="8.42578125" style="12" customWidth="1"/>
    <col min="5384" max="5384" width="17.28515625" style="12" customWidth="1"/>
    <col min="5385" max="5632" width="9.140625" style="12"/>
    <col min="5633" max="5633" width="32.7109375" style="12" customWidth="1"/>
    <col min="5634" max="5634" width="7.7109375" style="12" customWidth="1"/>
    <col min="5635" max="5635" width="8.5703125" style="12" customWidth="1"/>
    <col min="5636" max="5636" width="8.140625" style="12" customWidth="1"/>
    <col min="5637" max="5637" width="9.42578125" style="12" customWidth="1"/>
    <col min="5638" max="5638" width="7.7109375" style="12" customWidth="1"/>
    <col min="5639" max="5639" width="8.42578125" style="12" customWidth="1"/>
    <col min="5640" max="5640" width="17.28515625" style="12" customWidth="1"/>
    <col min="5641" max="5888" width="9.140625" style="12"/>
    <col min="5889" max="5889" width="32.7109375" style="12" customWidth="1"/>
    <col min="5890" max="5890" width="7.7109375" style="12" customWidth="1"/>
    <col min="5891" max="5891" width="8.5703125" style="12" customWidth="1"/>
    <col min="5892" max="5892" width="8.140625" style="12" customWidth="1"/>
    <col min="5893" max="5893" width="9.42578125" style="12" customWidth="1"/>
    <col min="5894" max="5894" width="7.7109375" style="12" customWidth="1"/>
    <col min="5895" max="5895" width="8.42578125" style="12" customWidth="1"/>
    <col min="5896" max="5896" width="17.28515625" style="12" customWidth="1"/>
    <col min="5897" max="6144" width="9.140625" style="12"/>
    <col min="6145" max="6145" width="32.7109375" style="12" customWidth="1"/>
    <col min="6146" max="6146" width="7.7109375" style="12" customWidth="1"/>
    <col min="6147" max="6147" width="8.5703125" style="12" customWidth="1"/>
    <col min="6148" max="6148" width="8.140625" style="12" customWidth="1"/>
    <col min="6149" max="6149" width="9.42578125" style="12" customWidth="1"/>
    <col min="6150" max="6150" width="7.7109375" style="12" customWidth="1"/>
    <col min="6151" max="6151" width="8.42578125" style="12" customWidth="1"/>
    <col min="6152" max="6152" width="17.28515625" style="12" customWidth="1"/>
    <col min="6153" max="6400" width="9.140625" style="12"/>
    <col min="6401" max="6401" width="32.7109375" style="12" customWidth="1"/>
    <col min="6402" max="6402" width="7.7109375" style="12" customWidth="1"/>
    <col min="6403" max="6403" width="8.5703125" style="12" customWidth="1"/>
    <col min="6404" max="6404" width="8.140625" style="12" customWidth="1"/>
    <col min="6405" max="6405" width="9.42578125" style="12" customWidth="1"/>
    <col min="6406" max="6406" width="7.7109375" style="12" customWidth="1"/>
    <col min="6407" max="6407" width="8.42578125" style="12" customWidth="1"/>
    <col min="6408" max="6408" width="17.28515625" style="12" customWidth="1"/>
    <col min="6409" max="6656" width="9.140625" style="12"/>
    <col min="6657" max="6657" width="32.7109375" style="12" customWidth="1"/>
    <col min="6658" max="6658" width="7.7109375" style="12" customWidth="1"/>
    <col min="6659" max="6659" width="8.5703125" style="12" customWidth="1"/>
    <col min="6660" max="6660" width="8.140625" style="12" customWidth="1"/>
    <col min="6661" max="6661" width="9.42578125" style="12" customWidth="1"/>
    <col min="6662" max="6662" width="7.7109375" style="12" customWidth="1"/>
    <col min="6663" max="6663" width="8.42578125" style="12" customWidth="1"/>
    <col min="6664" max="6664" width="17.28515625" style="12" customWidth="1"/>
    <col min="6665" max="6912" width="9.140625" style="12"/>
    <col min="6913" max="6913" width="32.7109375" style="12" customWidth="1"/>
    <col min="6914" max="6914" width="7.7109375" style="12" customWidth="1"/>
    <col min="6915" max="6915" width="8.5703125" style="12" customWidth="1"/>
    <col min="6916" max="6916" width="8.140625" style="12" customWidth="1"/>
    <col min="6917" max="6917" width="9.42578125" style="12" customWidth="1"/>
    <col min="6918" max="6918" width="7.7109375" style="12" customWidth="1"/>
    <col min="6919" max="6919" width="8.42578125" style="12" customWidth="1"/>
    <col min="6920" max="6920" width="17.28515625" style="12" customWidth="1"/>
    <col min="6921" max="7168" width="9.140625" style="12"/>
    <col min="7169" max="7169" width="32.7109375" style="12" customWidth="1"/>
    <col min="7170" max="7170" width="7.7109375" style="12" customWidth="1"/>
    <col min="7171" max="7171" width="8.5703125" style="12" customWidth="1"/>
    <col min="7172" max="7172" width="8.140625" style="12" customWidth="1"/>
    <col min="7173" max="7173" width="9.42578125" style="12" customWidth="1"/>
    <col min="7174" max="7174" width="7.7109375" style="12" customWidth="1"/>
    <col min="7175" max="7175" width="8.42578125" style="12" customWidth="1"/>
    <col min="7176" max="7176" width="17.28515625" style="12" customWidth="1"/>
    <col min="7177" max="7424" width="9.140625" style="12"/>
    <col min="7425" max="7425" width="32.7109375" style="12" customWidth="1"/>
    <col min="7426" max="7426" width="7.7109375" style="12" customWidth="1"/>
    <col min="7427" max="7427" width="8.5703125" style="12" customWidth="1"/>
    <col min="7428" max="7428" width="8.140625" style="12" customWidth="1"/>
    <col min="7429" max="7429" width="9.42578125" style="12" customWidth="1"/>
    <col min="7430" max="7430" width="7.7109375" style="12" customWidth="1"/>
    <col min="7431" max="7431" width="8.42578125" style="12" customWidth="1"/>
    <col min="7432" max="7432" width="17.28515625" style="12" customWidth="1"/>
    <col min="7433" max="7680" width="9.140625" style="12"/>
    <col min="7681" max="7681" width="32.7109375" style="12" customWidth="1"/>
    <col min="7682" max="7682" width="7.7109375" style="12" customWidth="1"/>
    <col min="7683" max="7683" width="8.5703125" style="12" customWidth="1"/>
    <col min="7684" max="7684" width="8.140625" style="12" customWidth="1"/>
    <col min="7685" max="7685" width="9.42578125" style="12" customWidth="1"/>
    <col min="7686" max="7686" width="7.7109375" style="12" customWidth="1"/>
    <col min="7687" max="7687" width="8.42578125" style="12" customWidth="1"/>
    <col min="7688" max="7688" width="17.28515625" style="12" customWidth="1"/>
    <col min="7689" max="7936" width="9.140625" style="12"/>
    <col min="7937" max="7937" width="32.7109375" style="12" customWidth="1"/>
    <col min="7938" max="7938" width="7.7109375" style="12" customWidth="1"/>
    <col min="7939" max="7939" width="8.5703125" style="12" customWidth="1"/>
    <col min="7940" max="7940" width="8.140625" style="12" customWidth="1"/>
    <col min="7941" max="7941" width="9.42578125" style="12" customWidth="1"/>
    <col min="7942" max="7942" width="7.7109375" style="12" customWidth="1"/>
    <col min="7943" max="7943" width="8.42578125" style="12" customWidth="1"/>
    <col min="7944" max="7944" width="17.28515625" style="12" customWidth="1"/>
    <col min="7945" max="8192" width="9.140625" style="12"/>
    <col min="8193" max="8193" width="32.7109375" style="12" customWidth="1"/>
    <col min="8194" max="8194" width="7.7109375" style="12" customWidth="1"/>
    <col min="8195" max="8195" width="8.5703125" style="12" customWidth="1"/>
    <col min="8196" max="8196" width="8.140625" style="12" customWidth="1"/>
    <col min="8197" max="8197" width="9.42578125" style="12" customWidth="1"/>
    <col min="8198" max="8198" width="7.7109375" style="12" customWidth="1"/>
    <col min="8199" max="8199" width="8.42578125" style="12" customWidth="1"/>
    <col min="8200" max="8200" width="17.28515625" style="12" customWidth="1"/>
    <col min="8201" max="8448" width="9.140625" style="12"/>
    <col min="8449" max="8449" width="32.7109375" style="12" customWidth="1"/>
    <col min="8450" max="8450" width="7.7109375" style="12" customWidth="1"/>
    <col min="8451" max="8451" width="8.5703125" style="12" customWidth="1"/>
    <col min="8452" max="8452" width="8.140625" style="12" customWidth="1"/>
    <col min="8453" max="8453" width="9.42578125" style="12" customWidth="1"/>
    <col min="8454" max="8454" width="7.7109375" style="12" customWidth="1"/>
    <col min="8455" max="8455" width="8.42578125" style="12" customWidth="1"/>
    <col min="8456" max="8456" width="17.28515625" style="12" customWidth="1"/>
    <col min="8457" max="8704" width="9.140625" style="12"/>
    <col min="8705" max="8705" width="32.7109375" style="12" customWidth="1"/>
    <col min="8706" max="8706" width="7.7109375" style="12" customWidth="1"/>
    <col min="8707" max="8707" width="8.5703125" style="12" customWidth="1"/>
    <col min="8708" max="8708" width="8.140625" style="12" customWidth="1"/>
    <col min="8709" max="8709" width="9.42578125" style="12" customWidth="1"/>
    <col min="8710" max="8710" width="7.7109375" style="12" customWidth="1"/>
    <col min="8711" max="8711" width="8.42578125" style="12" customWidth="1"/>
    <col min="8712" max="8712" width="17.28515625" style="12" customWidth="1"/>
    <col min="8713" max="8960" width="9.140625" style="12"/>
    <col min="8961" max="8961" width="32.7109375" style="12" customWidth="1"/>
    <col min="8962" max="8962" width="7.7109375" style="12" customWidth="1"/>
    <col min="8963" max="8963" width="8.5703125" style="12" customWidth="1"/>
    <col min="8964" max="8964" width="8.140625" style="12" customWidth="1"/>
    <col min="8965" max="8965" width="9.42578125" style="12" customWidth="1"/>
    <col min="8966" max="8966" width="7.7109375" style="12" customWidth="1"/>
    <col min="8967" max="8967" width="8.42578125" style="12" customWidth="1"/>
    <col min="8968" max="8968" width="17.28515625" style="12" customWidth="1"/>
    <col min="8969" max="9216" width="9.140625" style="12"/>
    <col min="9217" max="9217" width="32.7109375" style="12" customWidth="1"/>
    <col min="9218" max="9218" width="7.7109375" style="12" customWidth="1"/>
    <col min="9219" max="9219" width="8.5703125" style="12" customWidth="1"/>
    <col min="9220" max="9220" width="8.140625" style="12" customWidth="1"/>
    <col min="9221" max="9221" width="9.42578125" style="12" customWidth="1"/>
    <col min="9222" max="9222" width="7.7109375" style="12" customWidth="1"/>
    <col min="9223" max="9223" width="8.42578125" style="12" customWidth="1"/>
    <col min="9224" max="9224" width="17.28515625" style="12" customWidth="1"/>
    <col min="9225" max="9472" width="9.140625" style="12"/>
    <col min="9473" max="9473" width="32.7109375" style="12" customWidth="1"/>
    <col min="9474" max="9474" width="7.7109375" style="12" customWidth="1"/>
    <col min="9475" max="9475" width="8.5703125" style="12" customWidth="1"/>
    <col min="9476" max="9476" width="8.140625" style="12" customWidth="1"/>
    <col min="9477" max="9477" width="9.42578125" style="12" customWidth="1"/>
    <col min="9478" max="9478" width="7.7109375" style="12" customWidth="1"/>
    <col min="9479" max="9479" width="8.42578125" style="12" customWidth="1"/>
    <col min="9480" max="9480" width="17.28515625" style="12" customWidth="1"/>
    <col min="9481" max="9728" width="9.140625" style="12"/>
    <col min="9729" max="9729" width="32.7109375" style="12" customWidth="1"/>
    <col min="9730" max="9730" width="7.7109375" style="12" customWidth="1"/>
    <col min="9731" max="9731" width="8.5703125" style="12" customWidth="1"/>
    <col min="9732" max="9732" width="8.140625" style="12" customWidth="1"/>
    <col min="9733" max="9733" width="9.42578125" style="12" customWidth="1"/>
    <col min="9734" max="9734" width="7.7109375" style="12" customWidth="1"/>
    <col min="9735" max="9735" width="8.42578125" style="12" customWidth="1"/>
    <col min="9736" max="9736" width="17.28515625" style="12" customWidth="1"/>
    <col min="9737" max="9984" width="9.140625" style="12"/>
    <col min="9985" max="9985" width="32.7109375" style="12" customWidth="1"/>
    <col min="9986" max="9986" width="7.7109375" style="12" customWidth="1"/>
    <col min="9987" max="9987" width="8.5703125" style="12" customWidth="1"/>
    <col min="9988" max="9988" width="8.140625" style="12" customWidth="1"/>
    <col min="9989" max="9989" width="9.42578125" style="12" customWidth="1"/>
    <col min="9990" max="9990" width="7.7109375" style="12" customWidth="1"/>
    <col min="9991" max="9991" width="8.42578125" style="12" customWidth="1"/>
    <col min="9992" max="9992" width="17.28515625" style="12" customWidth="1"/>
    <col min="9993" max="10240" width="9.140625" style="12"/>
    <col min="10241" max="10241" width="32.7109375" style="12" customWidth="1"/>
    <col min="10242" max="10242" width="7.7109375" style="12" customWidth="1"/>
    <col min="10243" max="10243" width="8.5703125" style="12" customWidth="1"/>
    <col min="10244" max="10244" width="8.140625" style="12" customWidth="1"/>
    <col min="10245" max="10245" width="9.42578125" style="12" customWidth="1"/>
    <col min="10246" max="10246" width="7.7109375" style="12" customWidth="1"/>
    <col min="10247" max="10247" width="8.42578125" style="12" customWidth="1"/>
    <col min="10248" max="10248" width="17.28515625" style="12" customWidth="1"/>
    <col min="10249" max="10496" width="9.140625" style="12"/>
    <col min="10497" max="10497" width="32.7109375" style="12" customWidth="1"/>
    <col min="10498" max="10498" width="7.7109375" style="12" customWidth="1"/>
    <col min="10499" max="10499" width="8.5703125" style="12" customWidth="1"/>
    <col min="10500" max="10500" width="8.140625" style="12" customWidth="1"/>
    <col min="10501" max="10501" width="9.42578125" style="12" customWidth="1"/>
    <col min="10502" max="10502" width="7.7109375" style="12" customWidth="1"/>
    <col min="10503" max="10503" width="8.42578125" style="12" customWidth="1"/>
    <col min="10504" max="10504" width="17.28515625" style="12" customWidth="1"/>
    <col min="10505" max="10752" width="9.140625" style="12"/>
    <col min="10753" max="10753" width="32.7109375" style="12" customWidth="1"/>
    <col min="10754" max="10754" width="7.7109375" style="12" customWidth="1"/>
    <col min="10755" max="10755" width="8.5703125" style="12" customWidth="1"/>
    <col min="10756" max="10756" width="8.140625" style="12" customWidth="1"/>
    <col min="10757" max="10757" width="9.42578125" style="12" customWidth="1"/>
    <col min="10758" max="10758" width="7.7109375" style="12" customWidth="1"/>
    <col min="10759" max="10759" width="8.42578125" style="12" customWidth="1"/>
    <col min="10760" max="10760" width="17.28515625" style="12" customWidth="1"/>
    <col min="10761" max="11008" width="9.140625" style="12"/>
    <col min="11009" max="11009" width="32.7109375" style="12" customWidth="1"/>
    <col min="11010" max="11010" width="7.7109375" style="12" customWidth="1"/>
    <col min="11011" max="11011" width="8.5703125" style="12" customWidth="1"/>
    <col min="11012" max="11012" width="8.140625" style="12" customWidth="1"/>
    <col min="11013" max="11013" width="9.42578125" style="12" customWidth="1"/>
    <col min="11014" max="11014" width="7.7109375" style="12" customWidth="1"/>
    <col min="11015" max="11015" width="8.42578125" style="12" customWidth="1"/>
    <col min="11016" max="11016" width="17.28515625" style="12" customWidth="1"/>
    <col min="11017" max="11264" width="9.140625" style="12"/>
    <col min="11265" max="11265" width="32.7109375" style="12" customWidth="1"/>
    <col min="11266" max="11266" width="7.7109375" style="12" customWidth="1"/>
    <col min="11267" max="11267" width="8.5703125" style="12" customWidth="1"/>
    <col min="11268" max="11268" width="8.140625" style="12" customWidth="1"/>
    <col min="11269" max="11269" width="9.42578125" style="12" customWidth="1"/>
    <col min="11270" max="11270" width="7.7109375" style="12" customWidth="1"/>
    <col min="11271" max="11271" width="8.42578125" style="12" customWidth="1"/>
    <col min="11272" max="11272" width="17.28515625" style="12" customWidth="1"/>
    <col min="11273" max="11520" width="9.140625" style="12"/>
    <col min="11521" max="11521" width="32.7109375" style="12" customWidth="1"/>
    <col min="11522" max="11522" width="7.7109375" style="12" customWidth="1"/>
    <col min="11523" max="11523" width="8.5703125" style="12" customWidth="1"/>
    <col min="11524" max="11524" width="8.140625" style="12" customWidth="1"/>
    <col min="11525" max="11525" width="9.42578125" style="12" customWidth="1"/>
    <col min="11526" max="11526" width="7.7109375" style="12" customWidth="1"/>
    <col min="11527" max="11527" width="8.42578125" style="12" customWidth="1"/>
    <col min="11528" max="11528" width="17.28515625" style="12" customWidth="1"/>
    <col min="11529" max="11776" width="9.140625" style="12"/>
    <col min="11777" max="11777" width="32.7109375" style="12" customWidth="1"/>
    <col min="11778" max="11778" width="7.7109375" style="12" customWidth="1"/>
    <col min="11779" max="11779" width="8.5703125" style="12" customWidth="1"/>
    <col min="11780" max="11780" width="8.140625" style="12" customWidth="1"/>
    <col min="11781" max="11781" width="9.42578125" style="12" customWidth="1"/>
    <col min="11782" max="11782" width="7.7109375" style="12" customWidth="1"/>
    <col min="11783" max="11783" width="8.42578125" style="12" customWidth="1"/>
    <col min="11784" max="11784" width="17.28515625" style="12" customWidth="1"/>
    <col min="11785" max="12032" width="9.140625" style="12"/>
    <col min="12033" max="12033" width="32.7109375" style="12" customWidth="1"/>
    <col min="12034" max="12034" width="7.7109375" style="12" customWidth="1"/>
    <col min="12035" max="12035" width="8.5703125" style="12" customWidth="1"/>
    <col min="12036" max="12036" width="8.140625" style="12" customWidth="1"/>
    <col min="12037" max="12037" width="9.42578125" style="12" customWidth="1"/>
    <col min="12038" max="12038" width="7.7109375" style="12" customWidth="1"/>
    <col min="12039" max="12039" width="8.42578125" style="12" customWidth="1"/>
    <col min="12040" max="12040" width="17.28515625" style="12" customWidth="1"/>
    <col min="12041" max="12288" width="9.140625" style="12"/>
    <col min="12289" max="12289" width="32.7109375" style="12" customWidth="1"/>
    <col min="12290" max="12290" width="7.7109375" style="12" customWidth="1"/>
    <col min="12291" max="12291" width="8.5703125" style="12" customWidth="1"/>
    <col min="12292" max="12292" width="8.140625" style="12" customWidth="1"/>
    <col min="12293" max="12293" width="9.42578125" style="12" customWidth="1"/>
    <col min="12294" max="12294" width="7.7109375" style="12" customWidth="1"/>
    <col min="12295" max="12295" width="8.42578125" style="12" customWidth="1"/>
    <col min="12296" max="12296" width="17.28515625" style="12" customWidth="1"/>
    <col min="12297" max="12544" width="9.140625" style="12"/>
    <col min="12545" max="12545" width="32.7109375" style="12" customWidth="1"/>
    <col min="12546" max="12546" width="7.7109375" style="12" customWidth="1"/>
    <col min="12547" max="12547" width="8.5703125" style="12" customWidth="1"/>
    <col min="12548" max="12548" width="8.140625" style="12" customWidth="1"/>
    <col min="12549" max="12549" width="9.42578125" style="12" customWidth="1"/>
    <col min="12550" max="12550" width="7.7109375" style="12" customWidth="1"/>
    <col min="12551" max="12551" width="8.42578125" style="12" customWidth="1"/>
    <col min="12552" max="12552" width="17.28515625" style="12" customWidth="1"/>
    <col min="12553" max="12800" width="9.140625" style="12"/>
    <col min="12801" max="12801" width="32.7109375" style="12" customWidth="1"/>
    <col min="12802" max="12802" width="7.7109375" style="12" customWidth="1"/>
    <col min="12803" max="12803" width="8.5703125" style="12" customWidth="1"/>
    <col min="12804" max="12804" width="8.140625" style="12" customWidth="1"/>
    <col min="12805" max="12805" width="9.42578125" style="12" customWidth="1"/>
    <col min="12806" max="12806" width="7.7109375" style="12" customWidth="1"/>
    <col min="12807" max="12807" width="8.42578125" style="12" customWidth="1"/>
    <col min="12808" max="12808" width="17.28515625" style="12" customWidth="1"/>
    <col min="12809" max="13056" width="9.140625" style="12"/>
    <col min="13057" max="13057" width="32.7109375" style="12" customWidth="1"/>
    <col min="13058" max="13058" width="7.7109375" style="12" customWidth="1"/>
    <col min="13059" max="13059" width="8.5703125" style="12" customWidth="1"/>
    <col min="13060" max="13060" width="8.140625" style="12" customWidth="1"/>
    <col min="13061" max="13061" width="9.42578125" style="12" customWidth="1"/>
    <col min="13062" max="13062" width="7.7109375" style="12" customWidth="1"/>
    <col min="13063" max="13063" width="8.42578125" style="12" customWidth="1"/>
    <col min="13064" max="13064" width="17.28515625" style="12" customWidth="1"/>
    <col min="13065" max="13312" width="9.140625" style="12"/>
    <col min="13313" max="13313" width="32.7109375" style="12" customWidth="1"/>
    <col min="13314" max="13314" width="7.7109375" style="12" customWidth="1"/>
    <col min="13315" max="13315" width="8.5703125" style="12" customWidth="1"/>
    <col min="13316" max="13316" width="8.140625" style="12" customWidth="1"/>
    <col min="13317" max="13317" width="9.42578125" style="12" customWidth="1"/>
    <col min="13318" max="13318" width="7.7109375" style="12" customWidth="1"/>
    <col min="13319" max="13319" width="8.42578125" style="12" customWidth="1"/>
    <col min="13320" max="13320" width="17.28515625" style="12" customWidth="1"/>
    <col min="13321" max="13568" width="9.140625" style="12"/>
    <col min="13569" max="13569" width="32.7109375" style="12" customWidth="1"/>
    <col min="13570" max="13570" width="7.7109375" style="12" customWidth="1"/>
    <col min="13571" max="13571" width="8.5703125" style="12" customWidth="1"/>
    <col min="13572" max="13572" width="8.140625" style="12" customWidth="1"/>
    <col min="13573" max="13573" width="9.42578125" style="12" customWidth="1"/>
    <col min="13574" max="13574" width="7.7109375" style="12" customWidth="1"/>
    <col min="13575" max="13575" width="8.42578125" style="12" customWidth="1"/>
    <col min="13576" max="13576" width="17.28515625" style="12" customWidth="1"/>
    <col min="13577" max="13824" width="9.140625" style="12"/>
    <col min="13825" max="13825" width="32.7109375" style="12" customWidth="1"/>
    <col min="13826" max="13826" width="7.7109375" style="12" customWidth="1"/>
    <col min="13827" max="13827" width="8.5703125" style="12" customWidth="1"/>
    <col min="13828" max="13828" width="8.140625" style="12" customWidth="1"/>
    <col min="13829" max="13829" width="9.42578125" style="12" customWidth="1"/>
    <col min="13830" max="13830" width="7.7109375" style="12" customWidth="1"/>
    <col min="13831" max="13831" width="8.42578125" style="12" customWidth="1"/>
    <col min="13832" max="13832" width="17.28515625" style="12" customWidth="1"/>
    <col min="13833" max="14080" width="9.140625" style="12"/>
    <col min="14081" max="14081" width="32.7109375" style="12" customWidth="1"/>
    <col min="14082" max="14082" width="7.7109375" style="12" customWidth="1"/>
    <col min="14083" max="14083" width="8.5703125" style="12" customWidth="1"/>
    <col min="14084" max="14084" width="8.140625" style="12" customWidth="1"/>
    <col min="14085" max="14085" width="9.42578125" style="12" customWidth="1"/>
    <col min="14086" max="14086" width="7.7109375" style="12" customWidth="1"/>
    <col min="14087" max="14087" width="8.42578125" style="12" customWidth="1"/>
    <col min="14088" max="14088" width="17.28515625" style="12" customWidth="1"/>
    <col min="14089" max="14336" width="9.140625" style="12"/>
    <col min="14337" max="14337" width="32.7109375" style="12" customWidth="1"/>
    <col min="14338" max="14338" width="7.7109375" style="12" customWidth="1"/>
    <col min="14339" max="14339" width="8.5703125" style="12" customWidth="1"/>
    <col min="14340" max="14340" width="8.140625" style="12" customWidth="1"/>
    <col min="14341" max="14341" width="9.42578125" style="12" customWidth="1"/>
    <col min="14342" max="14342" width="7.7109375" style="12" customWidth="1"/>
    <col min="14343" max="14343" width="8.42578125" style="12" customWidth="1"/>
    <col min="14344" max="14344" width="17.28515625" style="12" customWidth="1"/>
    <col min="14345" max="14592" width="9.140625" style="12"/>
    <col min="14593" max="14593" width="32.7109375" style="12" customWidth="1"/>
    <col min="14594" max="14594" width="7.7109375" style="12" customWidth="1"/>
    <col min="14595" max="14595" width="8.5703125" style="12" customWidth="1"/>
    <col min="14596" max="14596" width="8.140625" style="12" customWidth="1"/>
    <col min="14597" max="14597" width="9.42578125" style="12" customWidth="1"/>
    <col min="14598" max="14598" width="7.7109375" style="12" customWidth="1"/>
    <col min="14599" max="14599" width="8.42578125" style="12" customWidth="1"/>
    <col min="14600" max="14600" width="17.28515625" style="12" customWidth="1"/>
    <col min="14601" max="14848" width="9.140625" style="12"/>
    <col min="14849" max="14849" width="32.7109375" style="12" customWidth="1"/>
    <col min="14850" max="14850" width="7.7109375" style="12" customWidth="1"/>
    <col min="14851" max="14851" width="8.5703125" style="12" customWidth="1"/>
    <col min="14852" max="14852" width="8.140625" style="12" customWidth="1"/>
    <col min="14853" max="14853" width="9.42578125" style="12" customWidth="1"/>
    <col min="14854" max="14854" width="7.7109375" style="12" customWidth="1"/>
    <col min="14855" max="14855" width="8.42578125" style="12" customWidth="1"/>
    <col min="14856" max="14856" width="17.28515625" style="12" customWidth="1"/>
    <col min="14857" max="15104" width="9.140625" style="12"/>
    <col min="15105" max="15105" width="32.7109375" style="12" customWidth="1"/>
    <col min="15106" max="15106" width="7.7109375" style="12" customWidth="1"/>
    <col min="15107" max="15107" width="8.5703125" style="12" customWidth="1"/>
    <col min="15108" max="15108" width="8.140625" style="12" customWidth="1"/>
    <col min="15109" max="15109" width="9.42578125" style="12" customWidth="1"/>
    <col min="15110" max="15110" width="7.7109375" style="12" customWidth="1"/>
    <col min="15111" max="15111" width="8.42578125" style="12" customWidth="1"/>
    <col min="15112" max="15112" width="17.28515625" style="12" customWidth="1"/>
    <col min="15113" max="15360" width="9.140625" style="12"/>
    <col min="15361" max="15361" width="32.7109375" style="12" customWidth="1"/>
    <col min="15362" max="15362" width="7.7109375" style="12" customWidth="1"/>
    <col min="15363" max="15363" width="8.5703125" style="12" customWidth="1"/>
    <col min="15364" max="15364" width="8.140625" style="12" customWidth="1"/>
    <col min="15365" max="15365" width="9.42578125" style="12" customWidth="1"/>
    <col min="15366" max="15366" width="7.7109375" style="12" customWidth="1"/>
    <col min="15367" max="15367" width="8.42578125" style="12" customWidth="1"/>
    <col min="15368" max="15368" width="17.28515625" style="12" customWidth="1"/>
    <col min="15369" max="15616" width="9.140625" style="12"/>
    <col min="15617" max="15617" width="32.7109375" style="12" customWidth="1"/>
    <col min="15618" max="15618" width="7.7109375" style="12" customWidth="1"/>
    <col min="15619" max="15619" width="8.5703125" style="12" customWidth="1"/>
    <col min="15620" max="15620" width="8.140625" style="12" customWidth="1"/>
    <col min="15621" max="15621" width="9.42578125" style="12" customWidth="1"/>
    <col min="15622" max="15622" width="7.7109375" style="12" customWidth="1"/>
    <col min="15623" max="15623" width="8.42578125" style="12" customWidth="1"/>
    <col min="15624" max="15624" width="17.28515625" style="12" customWidth="1"/>
    <col min="15625" max="15872" width="9.140625" style="12"/>
    <col min="15873" max="15873" width="32.7109375" style="12" customWidth="1"/>
    <col min="15874" max="15874" width="7.7109375" style="12" customWidth="1"/>
    <col min="15875" max="15875" width="8.5703125" style="12" customWidth="1"/>
    <col min="15876" max="15876" width="8.140625" style="12" customWidth="1"/>
    <col min="15877" max="15877" width="9.42578125" style="12" customWidth="1"/>
    <col min="15878" max="15878" width="7.7109375" style="12" customWidth="1"/>
    <col min="15879" max="15879" width="8.42578125" style="12" customWidth="1"/>
    <col min="15880" max="15880" width="17.28515625" style="12" customWidth="1"/>
    <col min="15881" max="16128" width="9.140625" style="12"/>
    <col min="16129" max="16129" width="32.7109375" style="12" customWidth="1"/>
    <col min="16130" max="16130" width="7.7109375" style="12" customWidth="1"/>
    <col min="16131" max="16131" width="8.5703125" style="12" customWidth="1"/>
    <col min="16132" max="16132" width="8.140625" style="12" customWidth="1"/>
    <col min="16133" max="16133" width="9.42578125" style="12" customWidth="1"/>
    <col min="16134" max="16134" width="7.7109375" style="12" customWidth="1"/>
    <col min="16135" max="16135" width="8.42578125" style="12" customWidth="1"/>
    <col min="16136" max="16136" width="17.28515625" style="12" customWidth="1"/>
    <col min="16137" max="16384" width="9.140625" style="12"/>
  </cols>
  <sheetData>
    <row r="1" spans="1:251" ht="15" x14ac:dyDescent="0.25">
      <c r="A1" s="226" t="s">
        <v>84</v>
      </c>
      <c r="B1" s="226"/>
      <c r="C1" s="226"/>
      <c r="D1" s="226"/>
      <c r="E1" s="226"/>
      <c r="F1" s="226"/>
      <c r="G1" s="226"/>
      <c r="H1" s="226"/>
    </row>
    <row r="2" spans="1:251" x14ac:dyDescent="0.2">
      <c r="A2" s="222" t="s">
        <v>0</v>
      </c>
      <c r="B2" s="222"/>
      <c r="C2" s="222"/>
      <c r="D2" s="222"/>
      <c r="E2" s="222"/>
      <c r="F2" s="222"/>
      <c r="G2" s="222"/>
      <c r="H2" s="222"/>
    </row>
    <row r="3" spans="1:251" x14ac:dyDescent="0.2">
      <c r="A3" s="223" t="s">
        <v>1</v>
      </c>
      <c r="B3" s="223"/>
      <c r="C3" s="223"/>
      <c r="D3" s="223"/>
      <c r="E3" s="223"/>
      <c r="F3" s="223"/>
      <c r="G3" s="223"/>
      <c r="H3" s="223"/>
    </row>
    <row r="4" spans="1:251" x14ac:dyDescent="0.2">
      <c r="A4" s="222" t="s">
        <v>2</v>
      </c>
      <c r="B4" s="223" t="s">
        <v>3</v>
      </c>
      <c r="C4" s="223"/>
      <c r="D4" s="223"/>
      <c r="E4" s="223"/>
      <c r="F4" s="223"/>
      <c r="G4" s="224" t="s">
        <v>4</v>
      </c>
      <c r="H4" s="222" t="s">
        <v>5</v>
      </c>
    </row>
    <row r="5" spans="1:251" ht="11.45" customHeight="1" x14ac:dyDescent="0.2">
      <c r="A5" s="222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24"/>
      <c r="H5" s="222"/>
    </row>
    <row r="6" spans="1:251" x14ac:dyDescent="0.2">
      <c r="A6" s="222" t="s">
        <v>11</v>
      </c>
      <c r="B6" s="222"/>
      <c r="C6" s="225"/>
      <c r="D6" s="225"/>
      <c r="E6" s="225"/>
      <c r="F6" s="225"/>
      <c r="G6" s="222"/>
      <c r="H6" s="222"/>
    </row>
    <row r="7" spans="1:251" ht="23.25" customHeight="1" x14ac:dyDescent="0.2">
      <c r="A7" s="6" t="s">
        <v>85</v>
      </c>
      <c r="B7" s="3">
        <v>250</v>
      </c>
      <c r="C7" s="10">
        <v>3.8</v>
      </c>
      <c r="D7" s="10">
        <v>6.89</v>
      </c>
      <c r="E7" s="10">
        <v>36.82</v>
      </c>
      <c r="F7" s="10">
        <v>223.3</v>
      </c>
      <c r="G7" s="15" t="s">
        <v>86</v>
      </c>
      <c r="H7" s="16" t="s">
        <v>12</v>
      </c>
    </row>
    <row r="8" spans="1:251" s="22" customFormat="1" x14ac:dyDescent="0.2">
      <c r="A8" s="6" t="s">
        <v>31</v>
      </c>
      <c r="B8" s="4">
        <v>100</v>
      </c>
      <c r="C8" s="20">
        <v>0.4</v>
      </c>
      <c r="D8" s="20">
        <v>0.4</v>
      </c>
      <c r="E8" s="20">
        <f>19.6/2</f>
        <v>9.8000000000000007</v>
      </c>
      <c r="F8" s="20">
        <f>94/2</f>
        <v>47</v>
      </c>
      <c r="G8" s="21" t="s">
        <v>32</v>
      </c>
      <c r="H8" s="6" t="s">
        <v>33</v>
      </c>
    </row>
    <row r="9" spans="1:251" x14ac:dyDescent="0.2">
      <c r="A9" s="23" t="s">
        <v>27</v>
      </c>
      <c r="B9" s="3">
        <v>30</v>
      </c>
      <c r="C9" s="10">
        <v>1.95</v>
      </c>
      <c r="D9" s="10">
        <v>0.3</v>
      </c>
      <c r="E9" s="10">
        <v>12.9</v>
      </c>
      <c r="F9" s="10">
        <v>64.5</v>
      </c>
      <c r="G9" s="15" t="s">
        <v>87</v>
      </c>
      <c r="H9" s="6" t="s">
        <v>29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</row>
    <row r="10" spans="1:251" ht="12.75" customHeight="1" x14ac:dyDescent="0.2">
      <c r="A10" s="2" t="s">
        <v>13</v>
      </c>
      <c r="B10" s="4">
        <v>215</v>
      </c>
      <c r="C10" s="25">
        <v>7.0000000000000007E-2</v>
      </c>
      <c r="D10" s="25">
        <v>0.02</v>
      </c>
      <c r="E10" s="25">
        <v>15</v>
      </c>
      <c r="F10" s="25">
        <v>60</v>
      </c>
      <c r="G10" s="21" t="s">
        <v>14</v>
      </c>
      <c r="H10" s="6" t="s">
        <v>15</v>
      </c>
    </row>
    <row r="11" spans="1:251" s="27" customFormat="1" ht="12" customHeight="1" x14ac:dyDescent="0.25">
      <c r="A11" s="23" t="s">
        <v>16</v>
      </c>
      <c r="B11" s="4">
        <v>200</v>
      </c>
      <c r="C11" s="26">
        <v>0.6</v>
      </c>
      <c r="D11" s="26">
        <v>0.4</v>
      </c>
      <c r="E11" s="26">
        <v>20.2</v>
      </c>
      <c r="F11" s="26">
        <v>92</v>
      </c>
      <c r="G11" s="21"/>
      <c r="H11" s="2"/>
    </row>
    <row r="12" spans="1:251" ht="11.45" customHeight="1" x14ac:dyDescent="0.2">
      <c r="A12" s="28" t="s">
        <v>17</v>
      </c>
      <c r="B12" s="13">
        <f>SUM(B7:B11)</f>
        <v>795</v>
      </c>
      <c r="C12" s="29">
        <f>SUM(C7:C11)</f>
        <v>6.82</v>
      </c>
      <c r="D12" s="29">
        <f>SUM(D7:D11)</f>
        <v>8.01</v>
      </c>
      <c r="E12" s="29">
        <f>SUM(E7:E11)</f>
        <v>94.720000000000013</v>
      </c>
      <c r="F12" s="29">
        <f>SUM(F7:F11)</f>
        <v>486.8</v>
      </c>
      <c r="G12" s="30"/>
      <c r="H12" s="6"/>
    </row>
    <row r="13" spans="1:251" x14ac:dyDescent="0.2">
      <c r="A13" s="223" t="s">
        <v>285</v>
      </c>
      <c r="B13" s="223"/>
      <c r="C13" s="223"/>
      <c r="D13" s="223"/>
      <c r="E13" s="223"/>
      <c r="F13" s="223"/>
      <c r="G13" s="223"/>
      <c r="H13" s="223"/>
    </row>
    <row r="14" spans="1:251" ht="12" customHeight="1" x14ac:dyDescent="0.2">
      <c r="A14" s="6" t="s">
        <v>88</v>
      </c>
      <c r="B14" s="31">
        <v>200</v>
      </c>
      <c r="C14" s="32">
        <v>1.6</v>
      </c>
      <c r="D14" s="32">
        <v>4.08</v>
      </c>
      <c r="E14" s="32">
        <v>10.85</v>
      </c>
      <c r="F14" s="32">
        <v>87</v>
      </c>
      <c r="G14" s="1" t="s">
        <v>18</v>
      </c>
      <c r="H14" s="16" t="s">
        <v>19</v>
      </c>
    </row>
    <row r="15" spans="1:251" s="102" customFormat="1" x14ac:dyDescent="0.2">
      <c r="A15" s="98" t="s">
        <v>287</v>
      </c>
      <c r="B15" s="103">
        <v>90</v>
      </c>
      <c r="C15" s="101">
        <v>11.2</v>
      </c>
      <c r="D15" s="101">
        <v>12.3</v>
      </c>
      <c r="E15" s="101">
        <v>9.1</v>
      </c>
      <c r="F15" s="101">
        <v>195.2</v>
      </c>
      <c r="G15" s="104" t="s">
        <v>288</v>
      </c>
      <c r="H15" s="95" t="s">
        <v>189</v>
      </c>
    </row>
    <row r="16" spans="1:251" ht="12.75" customHeight="1" x14ac:dyDescent="0.2">
      <c r="A16" s="6" t="s">
        <v>66</v>
      </c>
      <c r="B16" s="4">
        <v>150</v>
      </c>
      <c r="C16" s="34">
        <v>3.44</v>
      </c>
      <c r="D16" s="34">
        <v>13.15</v>
      </c>
      <c r="E16" s="34">
        <v>27.92</v>
      </c>
      <c r="F16" s="34">
        <v>243.75</v>
      </c>
      <c r="G16" s="35" t="s">
        <v>67</v>
      </c>
      <c r="H16" s="2" t="s">
        <v>68</v>
      </c>
    </row>
    <row r="17" spans="1:251" ht="33.75" customHeight="1" x14ac:dyDescent="0.2">
      <c r="A17" s="23" t="s">
        <v>21</v>
      </c>
      <c r="B17" s="5">
        <v>60</v>
      </c>
      <c r="C17" s="17">
        <v>1.41</v>
      </c>
      <c r="D17" s="17">
        <v>0.09</v>
      </c>
      <c r="E17" s="17">
        <v>4.05</v>
      </c>
      <c r="F17" s="17">
        <v>22.5</v>
      </c>
      <c r="G17" s="36" t="s">
        <v>22</v>
      </c>
      <c r="H17" s="2" t="s">
        <v>23</v>
      </c>
    </row>
    <row r="18" spans="1:251" x14ac:dyDescent="0.2">
      <c r="A18" s="6" t="s">
        <v>24</v>
      </c>
      <c r="B18" s="4">
        <v>200</v>
      </c>
      <c r="C18" s="37">
        <v>0.15</v>
      </c>
      <c r="D18" s="37">
        <v>0.06</v>
      </c>
      <c r="E18" s="37">
        <v>20.65</v>
      </c>
      <c r="F18" s="37">
        <v>82.9</v>
      </c>
      <c r="G18" s="36" t="s">
        <v>25</v>
      </c>
      <c r="H18" s="2" t="s">
        <v>26</v>
      </c>
    </row>
    <row r="19" spans="1:251" x14ac:dyDescent="0.2">
      <c r="A19" s="23" t="s">
        <v>27</v>
      </c>
      <c r="B19" s="100">
        <v>80</v>
      </c>
      <c r="C19" s="101">
        <v>5.2</v>
      </c>
      <c r="D19" s="101">
        <v>0.8</v>
      </c>
      <c r="E19" s="101">
        <v>34.4</v>
      </c>
      <c r="F19" s="101">
        <v>170</v>
      </c>
      <c r="G19" s="15" t="s">
        <v>69</v>
      </c>
      <c r="H19" s="6" t="s">
        <v>29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</row>
    <row r="20" spans="1:251" x14ac:dyDescent="0.2">
      <c r="A20" s="28" t="s">
        <v>17</v>
      </c>
      <c r="B20" s="13">
        <f>SUM(B14:B19)</f>
        <v>780</v>
      </c>
      <c r="C20" s="38">
        <f>SUM(C14:C19)</f>
        <v>22.999999999999996</v>
      </c>
      <c r="D20" s="38">
        <f>SUM(D14:D19)</f>
        <v>30.48</v>
      </c>
      <c r="E20" s="38">
        <f>SUM(E14:E19)</f>
        <v>106.97</v>
      </c>
      <c r="F20" s="38">
        <f>SUM(F14:F19)</f>
        <v>801.35</v>
      </c>
      <c r="G20" s="30"/>
      <c r="H20" s="6"/>
    </row>
    <row r="21" spans="1:251" x14ac:dyDescent="0.2">
      <c r="A21" s="223" t="s">
        <v>30</v>
      </c>
      <c r="B21" s="223"/>
      <c r="C21" s="223"/>
      <c r="D21" s="223"/>
      <c r="E21" s="223"/>
      <c r="F21" s="223"/>
      <c r="G21" s="223"/>
      <c r="H21" s="223"/>
    </row>
    <row r="22" spans="1:251" x14ac:dyDescent="0.2">
      <c r="A22" s="222" t="s">
        <v>2</v>
      </c>
      <c r="B22" s="223" t="s">
        <v>3</v>
      </c>
      <c r="C22" s="223"/>
      <c r="D22" s="223"/>
      <c r="E22" s="223"/>
      <c r="F22" s="223"/>
      <c r="G22" s="224" t="s">
        <v>4</v>
      </c>
      <c r="H22" s="222" t="s">
        <v>5</v>
      </c>
    </row>
    <row r="23" spans="1:251" ht="11.45" customHeight="1" x14ac:dyDescent="0.2">
      <c r="A23" s="222"/>
      <c r="B23" s="13" t="s">
        <v>6</v>
      </c>
      <c r="C23" s="14" t="s">
        <v>7</v>
      </c>
      <c r="D23" s="14" t="s">
        <v>8</v>
      </c>
      <c r="E23" s="14" t="s">
        <v>9</v>
      </c>
      <c r="F23" s="14" t="s">
        <v>10</v>
      </c>
      <c r="G23" s="224"/>
      <c r="H23" s="222"/>
    </row>
    <row r="24" spans="1:251" x14ac:dyDescent="0.2">
      <c r="A24" s="222" t="s">
        <v>11</v>
      </c>
      <c r="B24" s="222"/>
      <c r="C24" s="222"/>
      <c r="D24" s="222"/>
      <c r="E24" s="222"/>
      <c r="F24" s="222"/>
      <c r="G24" s="222"/>
      <c r="H24" s="222"/>
    </row>
    <row r="25" spans="1:251" x14ac:dyDescent="0.2">
      <c r="A25" s="2" t="s">
        <v>102</v>
      </c>
      <c r="B25" s="31">
        <v>90</v>
      </c>
      <c r="C25" s="10">
        <v>11.02</v>
      </c>
      <c r="D25" s="10">
        <v>13.95</v>
      </c>
      <c r="E25" s="10">
        <v>8.4</v>
      </c>
      <c r="F25" s="10">
        <v>203.2</v>
      </c>
      <c r="G25" s="39" t="s">
        <v>103</v>
      </c>
      <c r="H25" s="6" t="s">
        <v>59</v>
      </c>
    </row>
    <row r="26" spans="1:251" x14ac:dyDescent="0.2">
      <c r="A26" s="40" t="s">
        <v>93</v>
      </c>
      <c r="B26" s="41">
        <v>150</v>
      </c>
      <c r="C26" s="10">
        <v>3.1</v>
      </c>
      <c r="D26" s="10">
        <v>4.8499999999999996</v>
      </c>
      <c r="E26" s="10">
        <v>14.14</v>
      </c>
      <c r="F26" s="10">
        <v>112.65</v>
      </c>
      <c r="G26" s="42" t="s">
        <v>94</v>
      </c>
      <c r="H26" s="9" t="s">
        <v>95</v>
      </c>
    </row>
    <row r="27" spans="1:251" s="22" customFormat="1" x14ac:dyDescent="0.2">
      <c r="A27" s="6" t="s">
        <v>31</v>
      </c>
      <c r="B27" s="4">
        <v>100</v>
      </c>
      <c r="C27" s="17">
        <v>0.4</v>
      </c>
      <c r="D27" s="17">
        <v>0.4</v>
      </c>
      <c r="E27" s="17">
        <f>19.6/2</f>
        <v>9.8000000000000007</v>
      </c>
      <c r="F27" s="17">
        <f>94/2</f>
        <v>47</v>
      </c>
      <c r="G27" s="21" t="s">
        <v>32</v>
      </c>
      <c r="H27" s="6" t="s">
        <v>33</v>
      </c>
    </row>
    <row r="28" spans="1:251" x14ac:dyDescent="0.2">
      <c r="A28" s="23" t="s">
        <v>27</v>
      </c>
      <c r="B28" s="3">
        <v>20</v>
      </c>
      <c r="C28" s="10">
        <v>1.3</v>
      </c>
      <c r="D28" s="10">
        <v>0.2</v>
      </c>
      <c r="E28" s="10">
        <v>8.6</v>
      </c>
      <c r="F28" s="10">
        <v>43</v>
      </c>
      <c r="G28" s="15" t="s">
        <v>28</v>
      </c>
      <c r="H28" s="6" t="s">
        <v>29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</row>
    <row r="29" spans="1:251" x14ac:dyDescent="0.2">
      <c r="A29" s="43" t="s">
        <v>34</v>
      </c>
      <c r="B29" s="5">
        <v>222</v>
      </c>
      <c r="C29" s="26">
        <v>0.13</v>
      </c>
      <c r="D29" s="26">
        <v>0.02</v>
      </c>
      <c r="E29" s="26">
        <v>15.2</v>
      </c>
      <c r="F29" s="26">
        <v>62</v>
      </c>
      <c r="G29" s="21" t="s">
        <v>35</v>
      </c>
      <c r="H29" s="23" t="s">
        <v>36</v>
      </c>
    </row>
    <row r="30" spans="1:251" x14ac:dyDescent="0.2">
      <c r="A30" s="28" t="s">
        <v>17</v>
      </c>
      <c r="B30" s="13">
        <f>SUM(B25:B29)</f>
        <v>582</v>
      </c>
      <c r="C30" s="29">
        <f>SUM(C25:C29)</f>
        <v>15.950000000000001</v>
      </c>
      <c r="D30" s="29">
        <f>SUM(D25:D29)</f>
        <v>19.419999999999995</v>
      </c>
      <c r="E30" s="29">
        <f>SUM(E25:E29)</f>
        <v>56.14</v>
      </c>
      <c r="F30" s="29">
        <f>SUM(F25:F29)</f>
        <v>467.85</v>
      </c>
      <c r="G30" s="30"/>
      <c r="H30" s="6"/>
    </row>
    <row r="31" spans="1:251" x14ac:dyDescent="0.2">
      <c r="A31" s="223" t="s">
        <v>285</v>
      </c>
      <c r="B31" s="223"/>
      <c r="C31" s="223"/>
      <c r="D31" s="223"/>
      <c r="E31" s="223"/>
      <c r="F31" s="223"/>
      <c r="G31" s="223"/>
      <c r="H31" s="223"/>
    </row>
    <row r="32" spans="1:251" ht="12" customHeight="1" x14ac:dyDescent="0.2">
      <c r="A32" s="6" t="s">
        <v>37</v>
      </c>
      <c r="B32" s="5">
        <v>200</v>
      </c>
      <c r="C32" s="17">
        <v>4.4000000000000004</v>
      </c>
      <c r="D32" s="17">
        <v>4.2</v>
      </c>
      <c r="E32" s="17">
        <v>13.2</v>
      </c>
      <c r="F32" s="17">
        <v>118.6</v>
      </c>
      <c r="G32" s="36" t="s">
        <v>38</v>
      </c>
      <c r="H32" s="16" t="s">
        <v>39</v>
      </c>
    </row>
    <row r="33" spans="1:256" x14ac:dyDescent="0.2">
      <c r="A33" s="23" t="s">
        <v>40</v>
      </c>
      <c r="B33" s="4">
        <v>90</v>
      </c>
      <c r="C33" s="17">
        <v>11.52</v>
      </c>
      <c r="D33" s="17">
        <v>13</v>
      </c>
      <c r="E33" s="17">
        <v>4.05</v>
      </c>
      <c r="F33" s="17">
        <v>189.6</v>
      </c>
      <c r="G33" s="21" t="s">
        <v>41</v>
      </c>
      <c r="H33" s="6" t="s">
        <v>42</v>
      </c>
    </row>
    <row r="34" spans="1:256" ht="24" customHeight="1" x14ac:dyDescent="0.2">
      <c r="A34" s="6" t="s">
        <v>96</v>
      </c>
      <c r="B34" s="31">
        <v>150</v>
      </c>
      <c r="C34" s="10">
        <v>6.6</v>
      </c>
      <c r="D34" s="10">
        <v>7.17</v>
      </c>
      <c r="E34" s="10">
        <v>39.520000000000003</v>
      </c>
      <c r="F34" s="10">
        <v>244.79</v>
      </c>
      <c r="G34" s="35" t="s">
        <v>97</v>
      </c>
      <c r="H34" s="44" t="s">
        <v>98</v>
      </c>
    </row>
    <row r="35" spans="1:256" x14ac:dyDescent="0.2">
      <c r="A35" s="6" t="s">
        <v>43</v>
      </c>
      <c r="B35" s="4">
        <v>200</v>
      </c>
      <c r="C35" s="17">
        <v>0.76</v>
      </c>
      <c r="D35" s="17">
        <v>0.04</v>
      </c>
      <c r="E35" s="17">
        <v>20.22</v>
      </c>
      <c r="F35" s="17">
        <v>85.51</v>
      </c>
      <c r="G35" s="36" t="s">
        <v>44</v>
      </c>
      <c r="H35" s="2" t="s">
        <v>45</v>
      </c>
    </row>
    <row r="36" spans="1:256" x14ac:dyDescent="0.2">
      <c r="A36" s="23" t="s">
        <v>27</v>
      </c>
      <c r="B36" s="100">
        <v>80</v>
      </c>
      <c r="C36" s="101">
        <v>5.2</v>
      </c>
      <c r="D36" s="101">
        <v>0.8</v>
      </c>
      <c r="E36" s="101">
        <v>34.4</v>
      </c>
      <c r="F36" s="101">
        <v>170</v>
      </c>
      <c r="G36" s="15" t="s">
        <v>69</v>
      </c>
      <c r="H36" s="6" t="s">
        <v>29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</row>
    <row r="37" spans="1:256" x14ac:dyDescent="0.2">
      <c r="A37" s="28" t="s">
        <v>17</v>
      </c>
      <c r="B37" s="13">
        <f>SUM(B32:B36)</f>
        <v>720</v>
      </c>
      <c r="C37" s="29">
        <f>SUM(C32:C36)</f>
        <v>28.48</v>
      </c>
      <c r="D37" s="29">
        <f>SUM(D32:D36)</f>
        <v>25.209999999999997</v>
      </c>
      <c r="E37" s="29">
        <f>SUM(E32:E36)</f>
        <v>111.39000000000001</v>
      </c>
      <c r="F37" s="29">
        <f>SUM(F32:F36)</f>
        <v>808.5</v>
      </c>
      <c r="G37" s="30"/>
      <c r="H37" s="6"/>
    </row>
    <row r="38" spans="1:256" x14ac:dyDescent="0.2">
      <c r="A38" s="223" t="s">
        <v>46</v>
      </c>
      <c r="B38" s="223"/>
      <c r="C38" s="223"/>
      <c r="D38" s="223"/>
      <c r="E38" s="223"/>
      <c r="F38" s="223"/>
      <c r="G38" s="223"/>
      <c r="H38" s="223"/>
    </row>
    <row r="39" spans="1:256" x14ac:dyDescent="0.2">
      <c r="A39" s="222" t="s">
        <v>2</v>
      </c>
      <c r="B39" s="223" t="s">
        <v>3</v>
      </c>
      <c r="C39" s="223"/>
      <c r="D39" s="223"/>
      <c r="E39" s="223"/>
      <c r="F39" s="223"/>
      <c r="G39" s="224" t="s">
        <v>4</v>
      </c>
      <c r="H39" s="222" t="s">
        <v>5</v>
      </c>
    </row>
    <row r="40" spans="1:256" ht="11.45" customHeight="1" x14ac:dyDescent="0.2">
      <c r="A40" s="222"/>
      <c r="B40" s="13" t="s">
        <v>6</v>
      </c>
      <c r="C40" s="14" t="s">
        <v>7</v>
      </c>
      <c r="D40" s="14" t="s">
        <v>8</v>
      </c>
      <c r="E40" s="14" t="s">
        <v>9</v>
      </c>
      <c r="F40" s="14" t="s">
        <v>10</v>
      </c>
      <c r="G40" s="224"/>
      <c r="H40" s="222"/>
    </row>
    <row r="41" spans="1:256" x14ac:dyDescent="0.2">
      <c r="A41" s="222" t="s">
        <v>11</v>
      </c>
      <c r="B41" s="222"/>
      <c r="C41" s="225"/>
      <c r="D41" s="225"/>
      <c r="E41" s="225"/>
      <c r="F41" s="225"/>
      <c r="G41" s="222"/>
      <c r="H41" s="222"/>
    </row>
    <row r="42" spans="1:256" ht="12.75" customHeight="1" x14ac:dyDescent="0.2">
      <c r="A42" s="45" t="s">
        <v>249</v>
      </c>
      <c r="B42" s="41">
        <v>90</v>
      </c>
      <c r="C42" s="10">
        <v>11.3</v>
      </c>
      <c r="D42" s="10">
        <v>19.5</v>
      </c>
      <c r="E42" s="10">
        <v>2.9</v>
      </c>
      <c r="F42" s="10">
        <v>230.7</v>
      </c>
      <c r="G42" s="46" t="s">
        <v>251</v>
      </c>
      <c r="H42" s="44" t="s">
        <v>250</v>
      </c>
    </row>
    <row r="43" spans="1:256" ht="24" customHeight="1" x14ac:dyDescent="0.2">
      <c r="A43" s="6" t="s">
        <v>99</v>
      </c>
      <c r="B43" s="31">
        <v>150</v>
      </c>
      <c r="C43" s="47">
        <v>2.46</v>
      </c>
      <c r="D43" s="47">
        <v>5.53</v>
      </c>
      <c r="E43" s="47">
        <v>19.21</v>
      </c>
      <c r="F43" s="47">
        <v>131.69999999999999</v>
      </c>
      <c r="G43" s="39" t="s">
        <v>100</v>
      </c>
      <c r="H43" s="2" t="s">
        <v>20</v>
      </c>
    </row>
    <row r="44" spans="1:256" s="22" customFormat="1" ht="22.5" x14ac:dyDescent="0.2">
      <c r="A44" s="23" t="s">
        <v>48</v>
      </c>
      <c r="B44" s="5">
        <v>60</v>
      </c>
      <c r="C44" s="17">
        <v>0.66</v>
      </c>
      <c r="D44" s="17">
        <v>0.12</v>
      </c>
      <c r="E44" s="17">
        <v>2.2799999999999998</v>
      </c>
      <c r="F44" s="17">
        <v>13.2</v>
      </c>
      <c r="G44" s="36" t="s">
        <v>49</v>
      </c>
      <c r="H44" s="2" t="s">
        <v>50</v>
      </c>
    </row>
    <row r="45" spans="1:256" x14ac:dyDescent="0.2">
      <c r="A45" s="48" t="s">
        <v>27</v>
      </c>
      <c r="B45" s="49">
        <v>50</v>
      </c>
      <c r="C45" s="50">
        <v>3.3</v>
      </c>
      <c r="D45" s="50">
        <v>0.5</v>
      </c>
      <c r="E45" s="50">
        <v>21.5</v>
      </c>
      <c r="F45" s="50">
        <v>106.3</v>
      </c>
      <c r="G45" s="51" t="s">
        <v>69</v>
      </c>
      <c r="H45" s="52" t="s">
        <v>29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x14ac:dyDescent="0.2">
      <c r="A46" s="2" t="s">
        <v>13</v>
      </c>
      <c r="B46" s="4">
        <v>215</v>
      </c>
      <c r="C46" s="26">
        <v>7.0000000000000007E-2</v>
      </c>
      <c r="D46" s="26">
        <v>0.02</v>
      </c>
      <c r="E46" s="26">
        <v>15</v>
      </c>
      <c r="F46" s="26">
        <v>60</v>
      </c>
      <c r="G46" s="21" t="s">
        <v>14</v>
      </c>
      <c r="H46" s="6" t="s">
        <v>15</v>
      </c>
    </row>
    <row r="47" spans="1:256" x14ac:dyDescent="0.2">
      <c r="A47" s="28" t="s">
        <v>17</v>
      </c>
      <c r="B47" s="13">
        <f>SUM(B42:B46)</f>
        <v>565</v>
      </c>
      <c r="C47" s="29">
        <f>SUM(C42:C46)</f>
        <v>17.790000000000003</v>
      </c>
      <c r="D47" s="29">
        <f>SUM(D42:D46)</f>
        <v>25.67</v>
      </c>
      <c r="E47" s="29">
        <f>SUM(E42:E46)</f>
        <v>60.89</v>
      </c>
      <c r="F47" s="29">
        <f>SUM(F42:F46)</f>
        <v>541.9</v>
      </c>
      <c r="G47" s="30"/>
      <c r="H47" s="6"/>
    </row>
    <row r="48" spans="1:256" ht="10.5" customHeight="1" x14ac:dyDescent="0.2">
      <c r="A48" s="223" t="s">
        <v>285</v>
      </c>
      <c r="B48" s="223"/>
      <c r="C48" s="223"/>
      <c r="D48" s="223"/>
      <c r="E48" s="223"/>
      <c r="F48" s="223"/>
      <c r="G48" s="223"/>
      <c r="H48" s="223"/>
    </row>
    <row r="49" spans="1:256" ht="23.25" customHeight="1" x14ac:dyDescent="0.2">
      <c r="A49" s="6" t="s">
        <v>101</v>
      </c>
      <c r="B49" s="53">
        <v>200</v>
      </c>
      <c r="C49" s="32">
        <v>1.18</v>
      </c>
      <c r="D49" s="32">
        <v>4.84</v>
      </c>
      <c r="E49" s="32">
        <v>9.08</v>
      </c>
      <c r="F49" s="32">
        <v>76.180000000000007</v>
      </c>
      <c r="G49" s="54" t="s">
        <v>51</v>
      </c>
      <c r="H49" s="55" t="s">
        <v>52</v>
      </c>
    </row>
    <row r="50" spans="1:256" ht="13.5" customHeight="1" x14ac:dyDescent="0.2">
      <c r="A50" s="40" t="s">
        <v>91</v>
      </c>
      <c r="B50" s="41">
        <v>90</v>
      </c>
      <c r="C50" s="10">
        <v>15.1</v>
      </c>
      <c r="D50" s="10">
        <v>8.9</v>
      </c>
      <c r="E50" s="10">
        <v>8.5</v>
      </c>
      <c r="F50" s="10">
        <v>177.5</v>
      </c>
      <c r="G50" s="42" t="s">
        <v>256</v>
      </c>
      <c r="H50" s="9" t="s">
        <v>79</v>
      </c>
    </row>
    <row r="51" spans="1:256" ht="24.75" customHeight="1" x14ac:dyDescent="0.2">
      <c r="A51" s="6" t="s">
        <v>289</v>
      </c>
      <c r="B51" s="31">
        <v>150</v>
      </c>
      <c r="C51" s="10">
        <v>3.42</v>
      </c>
      <c r="D51" s="10">
        <v>6.5</v>
      </c>
      <c r="E51" s="10">
        <v>34.950000000000003</v>
      </c>
      <c r="F51" s="10">
        <v>214.46</v>
      </c>
      <c r="G51" s="56" t="s">
        <v>105</v>
      </c>
      <c r="H51" s="57" t="s">
        <v>53</v>
      </c>
    </row>
    <row r="52" spans="1:256" x14ac:dyDescent="0.2">
      <c r="A52" s="6" t="s">
        <v>54</v>
      </c>
      <c r="B52" s="4">
        <v>200</v>
      </c>
      <c r="C52" s="26">
        <v>0</v>
      </c>
      <c r="D52" s="26">
        <v>0</v>
      </c>
      <c r="E52" s="26">
        <v>19.97</v>
      </c>
      <c r="F52" s="26">
        <v>76</v>
      </c>
      <c r="G52" s="21" t="s">
        <v>55</v>
      </c>
      <c r="H52" s="2" t="s">
        <v>56</v>
      </c>
    </row>
    <row r="53" spans="1:256" x14ac:dyDescent="0.2">
      <c r="A53" s="23" t="s">
        <v>27</v>
      </c>
      <c r="B53" s="100">
        <v>80</v>
      </c>
      <c r="C53" s="101">
        <v>5.2</v>
      </c>
      <c r="D53" s="101">
        <v>0.8</v>
      </c>
      <c r="E53" s="101">
        <v>34.4</v>
      </c>
      <c r="F53" s="101">
        <v>170</v>
      </c>
      <c r="G53" s="15" t="s">
        <v>69</v>
      </c>
      <c r="H53" s="6" t="s">
        <v>29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</row>
    <row r="54" spans="1:256" x14ac:dyDescent="0.2">
      <c r="A54" s="28" t="s">
        <v>17</v>
      </c>
      <c r="B54" s="13">
        <f>SUM(B49:B53)</f>
        <v>720</v>
      </c>
      <c r="C54" s="29">
        <f>SUM(C49:C53)</f>
        <v>24.900000000000002</v>
      </c>
      <c r="D54" s="29">
        <f>SUM(D49:D53)</f>
        <v>21.040000000000003</v>
      </c>
      <c r="E54" s="29">
        <f>SUM(E49:E53)</f>
        <v>106.9</v>
      </c>
      <c r="F54" s="29">
        <f>SUM(F49:F53)</f>
        <v>714.14</v>
      </c>
      <c r="G54" s="30"/>
      <c r="H54" s="6"/>
    </row>
    <row r="55" spans="1:256" x14ac:dyDescent="0.2">
      <c r="A55" s="223" t="s">
        <v>57</v>
      </c>
      <c r="B55" s="223"/>
      <c r="C55" s="223"/>
      <c r="D55" s="223"/>
      <c r="E55" s="223"/>
      <c r="F55" s="223"/>
      <c r="G55" s="223"/>
      <c r="H55" s="223"/>
    </row>
    <row r="56" spans="1:256" x14ac:dyDescent="0.2">
      <c r="A56" s="222" t="s">
        <v>2</v>
      </c>
      <c r="B56" s="223" t="s">
        <v>3</v>
      </c>
      <c r="C56" s="223"/>
      <c r="D56" s="223"/>
      <c r="E56" s="223"/>
      <c r="F56" s="223"/>
      <c r="G56" s="224" t="s">
        <v>4</v>
      </c>
      <c r="H56" s="222" t="s">
        <v>5</v>
      </c>
    </row>
    <row r="57" spans="1:256" ht="11.45" customHeight="1" x14ac:dyDescent="0.2">
      <c r="A57" s="222"/>
      <c r="B57" s="13" t="s">
        <v>6</v>
      </c>
      <c r="C57" s="14" t="s">
        <v>7</v>
      </c>
      <c r="D57" s="14" t="s">
        <v>8</v>
      </c>
      <c r="E57" s="14" t="s">
        <v>9</v>
      </c>
      <c r="F57" s="14" t="s">
        <v>10</v>
      </c>
      <c r="G57" s="224"/>
      <c r="H57" s="222"/>
    </row>
    <row r="58" spans="1:256" x14ac:dyDescent="0.2">
      <c r="A58" s="222" t="s">
        <v>11</v>
      </c>
      <c r="B58" s="222"/>
      <c r="C58" s="222"/>
      <c r="D58" s="222"/>
      <c r="E58" s="222"/>
      <c r="F58" s="222"/>
      <c r="G58" s="222"/>
      <c r="H58" s="222"/>
    </row>
    <row r="59" spans="1:256" ht="12.75" customHeight="1" x14ac:dyDescent="0.2">
      <c r="A59" s="6" t="s">
        <v>106</v>
      </c>
      <c r="B59" s="31">
        <v>90</v>
      </c>
      <c r="C59" s="10">
        <v>11.8</v>
      </c>
      <c r="D59" s="10">
        <v>7.1</v>
      </c>
      <c r="E59" s="10">
        <v>8.4</v>
      </c>
      <c r="F59" s="10">
        <v>141.4</v>
      </c>
      <c r="G59" s="35" t="s">
        <v>107</v>
      </c>
      <c r="H59" s="33" t="s">
        <v>74</v>
      </c>
    </row>
    <row r="60" spans="1:256" s="187" customFormat="1" ht="11.25" customHeight="1" x14ac:dyDescent="0.2">
      <c r="A60" s="183" t="s">
        <v>314</v>
      </c>
      <c r="B60" s="184">
        <v>150</v>
      </c>
      <c r="C60" s="189">
        <v>3.6</v>
      </c>
      <c r="D60" s="189">
        <v>12.8</v>
      </c>
      <c r="E60" s="189">
        <v>12.81</v>
      </c>
      <c r="F60" s="189">
        <v>163.5</v>
      </c>
      <c r="G60" s="190" t="s">
        <v>315</v>
      </c>
      <c r="H60" s="191" t="s">
        <v>313</v>
      </c>
    </row>
    <row r="61" spans="1:256" x14ac:dyDescent="0.2">
      <c r="A61" s="48" t="s">
        <v>27</v>
      </c>
      <c r="B61" s="49">
        <v>50</v>
      </c>
      <c r="C61" s="50">
        <v>3.3</v>
      </c>
      <c r="D61" s="50">
        <v>0.5</v>
      </c>
      <c r="E61" s="50">
        <v>21.5</v>
      </c>
      <c r="F61" s="50">
        <v>106.3</v>
      </c>
      <c r="G61" s="51" t="s">
        <v>69</v>
      </c>
      <c r="H61" s="52" t="s">
        <v>29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x14ac:dyDescent="0.2">
      <c r="A62" s="43" t="s">
        <v>34</v>
      </c>
      <c r="B62" s="5">
        <v>222</v>
      </c>
      <c r="C62" s="26">
        <v>0.13</v>
      </c>
      <c r="D62" s="26">
        <v>0.02</v>
      </c>
      <c r="E62" s="26">
        <v>15.2</v>
      </c>
      <c r="F62" s="26">
        <v>62</v>
      </c>
      <c r="G62" s="21" t="s">
        <v>35</v>
      </c>
      <c r="H62" s="23" t="s">
        <v>36</v>
      </c>
    </row>
    <row r="63" spans="1:256" ht="12.75" customHeight="1" x14ac:dyDescent="0.2">
      <c r="A63" s="28" t="s">
        <v>17</v>
      </c>
      <c r="B63" s="13">
        <f>SUM(B59:B62)</f>
        <v>512</v>
      </c>
      <c r="C63" s="14">
        <f>SUM(C59:C62)</f>
        <v>18.829999999999998</v>
      </c>
      <c r="D63" s="14">
        <f>SUM(D59:D62)</f>
        <v>20.419999999999998</v>
      </c>
      <c r="E63" s="14">
        <f>SUM(E59:E62)</f>
        <v>57.91</v>
      </c>
      <c r="F63" s="14">
        <f>SUM(F59:F62)</f>
        <v>473.2</v>
      </c>
      <c r="G63" s="30"/>
      <c r="H63" s="6"/>
    </row>
    <row r="64" spans="1:256" x14ac:dyDescent="0.2">
      <c r="A64" s="223" t="s">
        <v>285</v>
      </c>
      <c r="B64" s="223"/>
      <c r="C64" s="223"/>
      <c r="D64" s="223"/>
      <c r="E64" s="223"/>
      <c r="F64" s="223"/>
      <c r="G64" s="223"/>
      <c r="H64" s="223"/>
    </row>
    <row r="65" spans="1:256" ht="12.75" customHeight="1" x14ac:dyDescent="0.2">
      <c r="A65" s="40" t="s">
        <v>108</v>
      </c>
      <c r="B65" s="61">
        <v>200</v>
      </c>
      <c r="C65" s="62">
        <v>1.35</v>
      </c>
      <c r="D65" s="62">
        <v>3.96</v>
      </c>
      <c r="E65" s="62">
        <v>8.68</v>
      </c>
      <c r="F65" s="62">
        <v>76.09</v>
      </c>
      <c r="G65" s="63" t="s">
        <v>109</v>
      </c>
      <c r="H65" s="9" t="s">
        <v>58</v>
      </c>
    </row>
    <row r="66" spans="1:256" ht="12.75" customHeight="1" x14ac:dyDescent="0.2">
      <c r="A66" s="58" t="s">
        <v>122</v>
      </c>
      <c r="B66" s="3">
        <v>90</v>
      </c>
      <c r="C66" s="101">
        <v>12.5</v>
      </c>
      <c r="D66" s="101">
        <v>7.6</v>
      </c>
      <c r="E66" s="101">
        <v>2.8</v>
      </c>
      <c r="F66" s="101">
        <v>137.07</v>
      </c>
      <c r="G66" s="1" t="s">
        <v>123</v>
      </c>
      <c r="H66" s="2" t="s">
        <v>124</v>
      </c>
    </row>
    <row r="67" spans="1:256" ht="24" customHeight="1" x14ac:dyDescent="0.2">
      <c r="A67" s="64" t="s">
        <v>110</v>
      </c>
      <c r="B67" s="3">
        <v>150</v>
      </c>
      <c r="C67" s="47">
        <v>7.41</v>
      </c>
      <c r="D67" s="47">
        <v>6.22</v>
      </c>
      <c r="E67" s="47">
        <v>36.51</v>
      </c>
      <c r="F67" s="47">
        <v>230.35</v>
      </c>
      <c r="G67" s="56" t="s">
        <v>111</v>
      </c>
      <c r="H67" s="65" t="s">
        <v>60</v>
      </c>
    </row>
    <row r="68" spans="1:256" ht="22.5" x14ac:dyDescent="0.2">
      <c r="A68" s="23" t="s">
        <v>61</v>
      </c>
      <c r="B68" s="5">
        <v>60</v>
      </c>
      <c r="C68" s="17">
        <v>0.99</v>
      </c>
      <c r="D68" s="17">
        <v>5.03</v>
      </c>
      <c r="E68" s="17">
        <v>3.7</v>
      </c>
      <c r="F68" s="17">
        <v>61.45</v>
      </c>
      <c r="G68" s="36">
        <v>306</v>
      </c>
      <c r="H68" s="2" t="s">
        <v>62</v>
      </c>
    </row>
    <row r="69" spans="1:256" x14ac:dyDescent="0.2">
      <c r="A69" s="43" t="s">
        <v>63</v>
      </c>
      <c r="B69" s="4">
        <v>200</v>
      </c>
      <c r="C69" s="17">
        <v>0.1</v>
      </c>
      <c r="D69" s="17">
        <v>0.1</v>
      </c>
      <c r="E69" s="17">
        <v>15.9</v>
      </c>
      <c r="F69" s="17">
        <v>65</v>
      </c>
      <c r="G69" s="21">
        <v>492</v>
      </c>
      <c r="H69" s="2" t="s">
        <v>64</v>
      </c>
    </row>
    <row r="70" spans="1:256" x14ac:dyDescent="0.2">
      <c r="A70" s="23" t="s">
        <v>27</v>
      </c>
      <c r="B70" s="100">
        <v>80</v>
      </c>
      <c r="C70" s="101">
        <v>5.2</v>
      </c>
      <c r="D70" s="101">
        <v>0.8</v>
      </c>
      <c r="E70" s="101">
        <v>34.4</v>
      </c>
      <c r="F70" s="101">
        <v>170</v>
      </c>
      <c r="G70" s="15" t="s">
        <v>69</v>
      </c>
      <c r="H70" s="6" t="s">
        <v>29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</row>
    <row r="71" spans="1:256" x14ac:dyDescent="0.2">
      <c r="A71" s="28" t="s">
        <v>17</v>
      </c>
      <c r="B71" s="13">
        <f>SUM(B65:B70)</f>
        <v>780</v>
      </c>
      <c r="C71" s="29">
        <f>SUM(C65:C70)</f>
        <v>27.549999999999997</v>
      </c>
      <c r="D71" s="29">
        <f>SUM(D65:D70)</f>
        <v>23.71</v>
      </c>
      <c r="E71" s="29">
        <f>SUM(E65:E70)</f>
        <v>101.99000000000001</v>
      </c>
      <c r="F71" s="29">
        <f>SUM(F65:F70)</f>
        <v>739.96</v>
      </c>
      <c r="G71" s="30"/>
      <c r="H71" s="6"/>
    </row>
    <row r="72" spans="1:256" x14ac:dyDescent="0.2">
      <c r="A72" s="223" t="s">
        <v>65</v>
      </c>
      <c r="B72" s="223"/>
      <c r="C72" s="223"/>
      <c r="D72" s="223"/>
      <c r="E72" s="223"/>
      <c r="F72" s="223"/>
      <c r="G72" s="223"/>
      <c r="H72" s="223"/>
    </row>
    <row r="73" spans="1:256" x14ac:dyDescent="0.2">
      <c r="A73" s="222" t="s">
        <v>2</v>
      </c>
      <c r="B73" s="223" t="s">
        <v>3</v>
      </c>
      <c r="C73" s="223"/>
      <c r="D73" s="223"/>
      <c r="E73" s="223"/>
      <c r="F73" s="223"/>
      <c r="G73" s="224" t="s">
        <v>4</v>
      </c>
      <c r="H73" s="222" t="s">
        <v>5</v>
      </c>
    </row>
    <row r="74" spans="1:256" ht="11.45" customHeight="1" x14ac:dyDescent="0.2">
      <c r="A74" s="222"/>
      <c r="B74" s="13" t="s">
        <v>6</v>
      </c>
      <c r="C74" s="14" t="s">
        <v>7</v>
      </c>
      <c r="D74" s="14" t="s">
        <v>8</v>
      </c>
      <c r="E74" s="14" t="s">
        <v>9</v>
      </c>
      <c r="F74" s="14" t="s">
        <v>10</v>
      </c>
      <c r="G74" s="224"/>
      <c r="H74" s="222"/>
    </row>
    <row r="75" spans="1:256" x14ac:dyDescent="0.2">
      <c r="A75" s="222" t="s">
        <v>11</v>
      </c>
      <c r="B75" s="222"/>
      <c r="C75" s="225"/>
      <c r="D75" s="225"/>
      <c r="E75" s="225"/>
      <c r="F75" s="225"/>
      <c r="G75" s="222"/>
      <c r="H75" s="222"/>
    </row>
    <row r="76" spans="1:256" ht="23.25" customHeight="1" x14ac:dyDescent="0.2">
      <c r="A76" s="6" t="s">
        <v>112</v>
      </c>
      <c r="B76" s="3">
        <v>250</v>
      </c>
      <c r="C76" s="10">
        <v>4.93</v>
      </c>
      <c r="D76" s="10">
        <v>10.71</v>
      </c>
      <c r="E76" s="10">
        <v>51.66</v>
      </c>
      <c r="F76" s="10">
        <v>317.64999999999998</v>
      </c>
      <c r="G76" s="15" t="s">
        <v>113</v>
      </c>
      <c r="H76" s="2" t="s">
        <v>83</v>
      </c>
    </row>
    <row r="77" spans="1:256" s="67" customFormat="1" ht="12" customHeight="1" x14ac:dyDescent="0.2">
      <c r="A77" s="6" t="s">
        <v>114</v>
      </c>
      <c r="B77" s="3">
        <v>200</v>
      </c>
      <c r="C77" s="66">
        <v>0.8</v>
      </c>
      <c r="D77" s="66">
        <v>0.8</v>
      </c>
      <c r="E77" s="66">
        <v>19.600000000000001</v>
      </c>
      <c r="F77" s="66">
        <v>94</v>
      </c>
      <c r="G77" s="1" t="s">
        <v>32</v>
      </c>
      <c r="H77" s="6" t="s">
        <v>33</v>
      </c>
    </row>
    <row r="78" spans="1:256" x14ac:dyDescent="0.2">
      <c r="A78" s="48" t="s">
        <v>27</v>
      </c>
      <c r="B78" s="49">
        <v>50</v>
      </c>
      <c r="C78" s="50">
        <v>3.3</v>
      </c>
      <c r="D78" s="50">
        <v>0.5</v>
      </c>
      <c r="E78" s="50">
        <v>21.5</v>
      </c>
      <c r="F78" s="50">
        <v>106.3</v>
      </c>
      <c r="G78" s="51" t="s">
        <v>69</v>
      </c>
      <c r="H78" s="52" t="s">
        <v>29</v>
      </c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22" customFormat="1" x14ac:dyDescent="0.2">
      <c r="A79" s="2" t="s">
        <v>13</v>
      </c>
      <c r="B79" s="4">
        <v>215</v>
      </c>
      <c r="C79" s="26">
        <v>7.0000000000000007E-2</v>
      </c>
      <c r="D79" s="26">
        <v>0.02</v>
      </c>
      <c r="E79" s="26">
        <v>15</v>
      </c>
      <c r="F79" s="26">
        <v>60</v>
      </c>
      <c r="G79" s="21" t="s">
        <v>14</v>
      </c>
      <c r="H79" s="6" t="s">
        <v>15</v>
      </c>
    </row>
    <row r="80" spans="1:256" x14ac:dyDescent="0.2">
      <c r="A80" s="28" t="s">
        <v>17</v>
      </c>
      <c r="B80" s="13">
        <f>SUM(B76:B79)</f>
        <v>715</v>
      </c>
      <c r="C80" s="14">
        <f>SUM(C76:C79)</f>
        <v>9.1</v>
      </c>
      <c r="D80" s="14">
        <f>SUM(D76:D79)</f>
        <v>12.030000000000001</v>
      </c>
      <c r="E80" s="14">
        <f>SUM(E76:E79)</f>
        <v>107.75999999999999</v>
      </c>
      <c r="F80" s="14">
        <f>SUM(F76:F79)</f>
        <v>577.94999999999993</v>
      </c>
      <c r="G80" s="30"/>
      <c r="H80" s="6"/>
    </row>
    <row r="81" spans="1:256" x14ac:dyDescent="0.2">
      <c r="A81" s="223" t="s">
        <v>285</v>
      </c>
      <c r="B81" s="223"/>
      <c r="C81" s="223"/>
      <c r="D81" s="223"/>
      <c r="E81" s="223"/>
      <c r="F81" s="223"/>
      <c r="G81" s="223"/>
      <c r="H81" s="223"/>
    </row>
    <row r="82" spans="1:256" ht="12.75" customHeight="1" x14ac:dyDescent="0.2">
      <c r="A82" s="6" t="s">
        <v>115</v>
      </c>
      <c r="B82" s="31">
        <v>200</v>
      </c>
      <c r="C82" s="32">
        <v>1.87</v>
      </c>
      <c r="D82" s="32">
        <v>2.2599999999999998</v>
      </c>
      <c r="E82" s="32">
        <v>13.5</v>
      </c>
      <c r="F82" s="32">
        <v>91.2</v>
      </c>
      <c r="G82" s="68" t="s">
        <v>116</v>
      </c>
      <c r="H82" s="9" t="s">
        <v>117</v>
      </c>
    </row>
    <row r="83" spans="1:256" s="94" customFormat="1" ht="23.25" customHeight="1" x14ac:dyDescent="0.2">
      <c r="A83" s="95" t="s">
        <v>291</v>
      </c>
      <c r="B83" s="105">
        <v>150</v>
      </c>
      <c r="C83" s="101">
        <v>8.5299999999999994</v>
      </c>
      <c r="D83" s="101">
        <v>9.6</v>
      </c>
      <c r="E83" s="101">
        <v>7.11</v>
      </c>
      <c r="F83" s="101">
        <v>138.62</v>
      </c>
      <c r="G83" s="104" t="s">
        <v>292</v>
      </c>
      <c r="H83" s="95" t="s">
        <v>290</v>
      </c>
    </row>
    <row r="84" spans="1:256" x14ac:dyDescent="0.2">
      <c r="A84" s="6" t="s">
        <v>66</v>
      </c>
      <c r="B84" s="4">
        <v>150</v>
      </c>
      <c r="C84" s="69">
        <v>3.44</v>
      </c>
      <c r="D84" s="69">
        <v>13.15</v>
      </c>
      <c r="E84" s="69">
        <v>27.92</v>
      </c>
      <c r="F84" s="69">
        <v>243.75</v>
      </c>
      <c r="G84" s="21" t="s">
        <v>67</v>
      </c>
      <c r="H84" s="2" t="s">
        <v>68</v>
      </c>
    </row>
    <row r="85" spans="1:256" ht="12" customHeight="1" x14ac:dyDescent="0.2">
      <c r="A85" s="6" t="s">
        <v>24</v>
      </c>
      <c r="B85" s="4">
        <v>200</v>
      </c>
      <c r="C85" s="37">
        <v>0.15</v>
      </c>
      <c r="D85" s="37">
        <v>0.06</v>
      </c>
      <c r="E85" s="37">
        <v>20.65</v>
      </c>
      <c r="F85" s="37">
        <v>82.9</v>
      </c>
      <c r="G85" s="36" t="s">
        <v>25</v>
      </c>
      <c r="H85" s="2" t="s">
        <v>26</v>
      </c>
    </row>
    <row r="86" spans="1:256" x14ac:dyDescent="0.2">
      <c r="A86" s="23" t="s">
        <v>27</v>
      </c>
      <c r="B86" s="3">
        <v>100</v>
      </c>
      <c r="C86" s="101">
        <v>6.5</v>
      </c>
      <c r="D86" s="101">
        <v>1</v>
      </c>
      <c r="E86" s="101">
        <v>43</v>
      </c>
      <c r="F86" s="101">
        <v>212.5</v>
      </c>
      <c r="G86" s="15" t="s">
        <v>69</v>
      </c>
      <c r="H86" s="6" t="s">
        <v>29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</row>
    <row r="87" spans="1:256" x14ac:dyDescent="0.2">
      <c r="A87" s="28" t="s">
        <v>17</v>
      </c>
      <c r="B87" s="13">
        <f>SUM(B82:B86)</f>
        <v>800</v>
      </c>
      <c r="C87" s="38">
        <f>SUM(C82:C86)</f>
        <v>20.49</v>
      </c>
      <c r="D87" s="38">
        <f>SUM(D82:D86)</f>
        <v>26.069999999999997</v>
      </c>
      <c r="E87" s="38">
        <f>SUM(E82:E86)</f>
        <v>112.18</v>
      </c>
      <c r="F87" s="38">
        <f>SUM(F82:F86)</f>
        <v>768.97</v>
      </c>
      <c r="G87" s="30"/>
      <c r="H87" s="6"/>
    </row>
    <row r="88" spans="1:256" x14ac:dyDescent="0.2">
      <c r="A88" s="223" t="s">
        <v>72</v>
      </c>
      <c r="B88" s="223"/>
      <c r="C88" s="223"/>
      <c r="D88" s="223"/>
      <c r="E88" s="223"/>
      <c r="F88" s="223"/>
      <c r="G88" s="223"/>
      <c r="H88" s="223"/>
    </row>
    <row r="89" spans="1:256" x14ac:dyDescent="0.2">
      <c r="A89" s="223" t="s">
        <v>1</v>
      </c>
      <c r="B89" s="223"/>
      <c r="C89" s="223"/>
      <c r="D89" s="223"/>
      <c r="E89" s="223"/>
      <c r="F89" s="223"/>
      <c r="G89" s="223"/>
      <c r="H89" s="223"/>
    </row>
    <row r="90" spans="1:256" x14ac:dyDescent="0.2">
      <c r="A90" s="222" t="s">
        <v>2</v>
      </c>
      <c r="B90" s="223" t="s">
        <v>3</v>
      </c>
      <c r="C90" s="223"/>
      <c r="D90" s="223"/>
      <c r="E90" s="223"/>
      <c r="F90" s="223"/>
      <c r="G90" s="224" t="s">
        <v>4</v>
      </c>
      <c r="H90" s="222" t="s">
        <v>5</v>
      </c>
    </row>
    <row r="91" spans="1:256" ht="11.45" customHeight="1" x14ac:dyDescent="0.2">
      <c r="A91" s="222"/>
      <c r="B91" s="13" t="s">
        <v>6</v>
      </c>
      <c r="C91" s="14" t="s">
        <v>7</v>
      </c>
      <c r="D91" s="14" t="s">
        <v>8</v>
      </c>
      <c r="E91" s="14" t="s">
        <v>9</v>
      </c>
      <c r="F91" s="14" t="s">
        <v>10</v>
      </c>
      <c r="G91" s="224"/>
      <c r="H91" s="222"/>
    </row>
    <row r="92" spans="1:256" x14ac:dyDescent="0.2">
      <c r="A92" s="222" t="s">
        <v>11</v>
      </c>
      <c r="B92" s="222"/>
      <c r="C92" s="225"/>
      <c r="D92" s="225"/>
      <c r="E92" s="225"/>
      <c r="F92" s="225"/>
      <c r="G92" s="222"/>
      <c r="H92" s="222"/>
    </row>
    <row r="93" spans="1:256" ht="24.75" customHeight="1" x14ac:dyDescent="0.2">
      <c r="A93" s="23" t="s">
        <v>118</v>
      </c>
      <c r="B93" s="3">
        <v>250</v>
      </c>
      <c r="C93" s="10">
        <v>3.16</v>
      </c>
      <c r="D93" s="10">
        <v>10.33</v>
      </c>
      <c r="E93" s="10">
        <v>43.15</v>
      </c>
      <c r="F93" s="10">
        <v>278.10000000000002</v>
      </c>
      <c r="G93" s="15" t="s">
        <v>119</v>
      </c>
      <c r="H93" s="23" t="s">
        <v>73</v>
      </c>
    </row>
    <row r="94" spans="1:256" s="22" customFormat="1" x14ac:dyDescent="0.2">
      <c r="A94" s="6" t="s">
        <v>31</v>
      </c>
      <c r="B94" s="4">
        <v>100</v>
      </c>
      <c r="C94" s="17">
        <v>0.4</v>
      </c>
      <c r="D94" s="17">
        <v>0.4</v>
      </c>
      <c r="E94" s="17">
        <f>19.6/2</f>
        <v>9.8000000000000007</v>
      </c>
      <c r="F94" s="17">
        <f>94/2</f>
        <v>47</v>
      </c>
      <c r="G94" s="21" t="s">
        <v>32</v>
      </c>
      <c r="H94" s="6" t="s">
        <v>33</v>
      </c>
    </row>
    <row r="95" spans="1:256" x14ac:dyDescent="0.2">
      <c r="A95" s="48" t="s">
        <v>27</v>
      </c>
      <c r="B95" s="49">
        <v>50</v>
      </c>
      <c r="C95" s="50">
        <v>3.3</v>
      </c>
      <c r="D95" s="50">
        <v>0.5</v>
      </c>
      <c r="E95" s="50">
        <v>21.5</v>
      </c>
      <c r="F95" s="50">
        <v>106.3</v>
      </c>
      <c r="G95" s="51" t="s">
        <v>69</v>
      </c>
      <c r="H95" s="52" t="s">
        <v>29</v>
      </c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x14ac:dyDescent="0.2">
      <c r="A96" s="2" t="s">
        <v>13</v>
      </c>
      <c r="B96" s="4">
        <v>215</v>
      </c>
      <c r="C96" s="26">
        <v>7.0000000000000007E-2</v>
      </c>
      <c r="D96" s="26">
        <v>0.02</v>
      </c>
      <c r="E96" s="26">
        <v>15</v>
      </c>
      <c r="F96" s="26">
        <v>60</v>
      </c>
      <c r="G96" s="21" t="s">
        <v>14</v>
      </c>
      <c r="H96" s="6" t="s">
        <v>15</v>
      </c>
    </row>
    <row r="97" spans="1:251" x14ac:dyDescent="0.2">
      <c r="A97" s="28" t="s">
        <v>17</v>
      </c>
      <c r="B97" s="13">
        <f>SUM(B93:B96)</f>
        <v>615</v>
      </c>
      <c r="C97" s="14">
        <f>SUM(C93:C96)</f>
        <v>6.93</v>
      </c>
      <c r="D97" s="14">
        <f>SUM(D93:D96)</f>
        <v>11.25</v>
      </c>
      <c r="E97" s="14">
        <f>SUM(E93:E96)</f>
        <v>89.45</v>
      </c>
      <c r="F97" s="14">
        <f>SUM(F93:F96)</f>
        <v>491.40000000000003</v>
      </c>
      <c r="G97" s="30"/>
      <c r="H97" s="6"/>
    </row>
    <row r="98" spans="1:251" x14ac:dyDescent="0.2">
      <c r="A98" s="223" t="s">
        <v>285</v>
      </c>
      <c r="B98" s="223"/>
      <c r="C98" s="223"/>
      <c r="D98" s="223"/>
      <c r="E98" s="223"/>
      <c r="F98" s="223"/>
      <c r="G98" s="223"/>
      <c r="H98" s="223"/>
    </row>
    <row r="99" spans="1:251" ht="12" customHeight="1" x14ac:dyDescent="0.2">
      <c r="A99" s="6" t="s">
        <v>37</v>
      </c>
      <c r="B99" s="5">
        <v>200</v>
      </c>
      <c r="C99" s="17">
        <v>4.4000000000000004</v>
      </c>
      <c r="D99" s="17">
        <v>4.2</v>
      </c>
      <c r="E99" s="17">
        <v>13.2</v>
      </c>
      <c r="F99" s="17">
        <v>118.6</v>
      </c>
      <c r="G99" s="36" t="s">
        <v>38</v>
      </c>
      <c r="H99" s="16" t="s">
        <v>39</v>
      </c>
    </row>
    <row r="100" spans="1:251" x14ac:dyDescent="0.2">
      <c r="A100" s="6" t="s">
        <v>106</v>
      </c>
      <c r="B100" s="31">
        <v>90</v>
      </c>
      <c r="C100" s="10">
        <v>11.8</v>
      </c>
      <c r="D100" s="10">
        <v>7.1</v>
      </c>
      <c r="E100" s="10">
        <v>8.4</v>
      </c>
      <c r="F100" s="10">
        <v>141.4</v>
      </c>
      <c r="G100" s="35" t="s">
        <v>107</v>
      </c>
      <c r="H100" s="33" t="s">
        <v>74</v>
      </c>
    </row>
    <row r="101" spans="1:251" x14ac:dyDescent="0.2">
      <c r="A101" s="6" t="s">
        <v>66</v>
      </c>
      <c r="B101" s="4">
        <v>150</v>
      </c>
      <c r="C101" s="69">
        <v>3.44</v>
      </c>
      <c r="D101" s="69">
        <v>13.15</v>
      </c>
      <c r="E101" s="69">
        <v>27.92</v>
      </c>
      <c r="F101" s="69">
        <v>243.75</v>
      </c>
      <c r="G101" s="21" t="s">
        <v>67</v>
      </c>
      <c r="H101" s="2" t="s">
        <v>68</v>
      </c>
    </row>
    <row r="102" spans="1:251" x14ac:dyDescent="0.2">
      <c r="A102" s="6" t="s">
        <v>43</v>
      </c>
      <c r="B102" s="4">
        <v>200</v>
      </c>
      <c r="C102" s="5">
        <v>0.76</v>
      </c>
      <c r="D102" s="5">
        <v>0.04</v>
      </c>
      <c r="E102" s="5">
        <v>20.22</v>
      </c>
      <c r="F102" s="5">
        <v>85.51</v>
      </c>
      <c r="G102" s="5" t="s">
        <v>44</v>
      </c>
      <c r="H102" s="2" t="s">
        <v>45</v>
      </c>
    </row>
    <row r="103" spans="1:251" x14ac:dyDescent="0.2">
      <c r="A103" s="23" t="s">
        <v>27</v>
      </c>
      <c r="B103" s="100">
        <v>80</v>
      </c>
      <c r="C103" s="101">
        <v>5.2</v>
      </c>
      <c r="D103" s="101">
        <v>0.8</v>
      </c>
      <c r="E103" s="101">
        <v>34.4</v>
      </c>
      <c r="F103" s="101">
        <v>170</v>
      </c>
      <c r="G103" s="15" t="s">
        <v>69</v>
      </c>
      <c r="H103" s="6" t="s">
        <v>29</v>
      </c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</row>
    <row r="104" spans="1:251" x14ac:dyDescent="0.2">
      <c r="A104" s="28" t="s">
        <v>17</v>
      </c>
      <c r="B104" s="13">
        <f>SUM(B99:B103)</f>
        <v>720</v>
      </c>
      <c r="C104" s="29">
        <f>SUM(C99:C103)</f>
        <v>25.600000000000005</v>
      </c>
      <c r="D104" s="29">
        <f>SUM(D99:D103)</f>
        <v>25.290000000000003</v>
      </c>
      <c r="E104" s="29">
        <f>SUM(E99:E103)</f>
        <v>104.14000000000001</v>
      </c>
      <c r="F104" s="29">
        <f>SUM(F99:F103)</f>
        <v>759.26</v>
      </c>
      <c r="G104" s="30"/>
      <c r="H104" s="6"/>
    </row>
    <row r="105" spans="1:251" x14ac:dyDescent="0.2">
      <c r="A105" s="223" t="s">
        <v>30</v>
      </c>
      <c r="B105" s="223"/>
      <c r="C105" s="223"/>
      <c r="D105" s="223"/>
      <c r="E105" s="223"/>
      <c r="F105" s="223"/>
      <c r="G105" s="223"/>
      <c r="H105" s="223"/>
    </row>
    <row r="106" spans="1:251" x14ac:dyDescent="0.2">
      <c r="A106" s="222" t="s">
        <v>2</v>
      </c>
      <c r="B106" s="223" t="s">
        <v>3</v>
      </c>
      <c r="C106" s="223"/>
      <c r="D106" s="223"/>
      <c r="E106" s="223"/>
      <c r="F106" s="223"/>
      <c r="G106" s="224" t="s">
        <v>4</v>
      </c>
      <c r="H106" s="222" t="s">
        <v>5</v>
      </c>
    </row>
    <row r="107" spans="1:251" ht="11.45" customHeight="1" x14ac:dyDescent="0.2">
      <c r="A107" s="222"/>
      <c r="B107" s="13" t="s">
        <v>6</v>
      </c>
      <c r="C107" s="14" t="s">
        <v>7</v>
      </c>
      <c r="D107" s="14" t="s">
        <v>8</v>
      </c>
      <c r="E107" s="14" t="s">
        <v>9</v>
      </c>
      <c r="F107" s="14" t="s">
        <v>10</v>
      </c>
      <c r="G107" s="224"/>
      <c r="H107" s="222"/>
    </row>
    <row r="108" spans="1:251" x14ac:dyDescent="0.2">
      <c r="A108" s="222" t="s">
        <v>11</v>
      </c>
      <c r="B108" s="222"/>
      <c r="C108" s="222"/>
      <c r="D108" s="222"/>
      <c r="E108" s="222"/>
      <c r="F108" s="222"/>
      <c r="G108" s="222"/>
      <c r="H108" s="222"/>
    </row>
    <row r="109" spans="1:251" x14ac:dyDescent="0.2">
      <c r="A109" s="6" t="s">
        <v>120</v>
      </c>
      <c r="B109" s="5">
        <v>90</v>
      </c>
      <c r="C109" s="17">
        <v>15</v>
      </c>
      <c r="D109" s="17">
        <v>10.4</v>
      </c>
      <c r="E109" s="17">
        <v>5.9</v>
      </c>
      <c r="F109" s="17">
        <v>176</v>
      </c>
      <c r="G109" s="21" t="s">
        <v>121</v>
      </c>
      <c r="H109" s="16" t="s">
        <v>75</v>
      </c>
    </row>
    <row r="110" spans="1:251" ht="22.5" x14ac:dyDescent="0.2">
      <c r="A110" s="6" t="s">
        <v>96</v>
      </c>
      <c r="B110" s="31">
        <v>150</v>
      </c>
      <c r="C110" s="10">
        <v>6.6</v>
      </c>
      <c r="D110" s="10">
        <v>7.17</v>
      </c>
      <c r="E110" s="10">
        <v>39.520000000000003</v>
      </c>
      <c r="F110" s="10">
        <v>244.79</v>
      </c>
      <c r="G110" s="35" t="s">
        <v>97</v>
      </c>
      <c r="H110" s="44" t="s">
        <v>98</v>
      </c>
    </row>
    <row r="111" spans="1:251" x14ac:dyDescent="0.2">
      <c r="A111" s="23" t="s">
        <v>27</v>
      </c>
      <c r="B111" s="5">
        <v>40</v>
      </c>
      <c r="C111" s="17">
        <v>2.6</v>
      </c>
      <c r="D111" s="17">
        <v>0.4</v>
      </c>
      <c r="E111" s="17">
        <v>17.2</v>
      </c>
      <c r="F111" s="17">
        <v>85</v>
      </c>
      <c r="G111" s="5" t="s">
        <v>28</v>
      </c>
      <c r="H111" s="6" t="s">
        <v>29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4"/>
      <c r="FK111" s="24"/>
      <c r="FL111" s="24"/>
      <c r="FM111" s="24"/>
      <c r="FN111" s="24"/>
      <c r="FO111" s="24"/>
      <c r="FP111" s="24"/>
      <c r="FQ111" s="24"/>
      <c r="FR111" s="24"/>
      <c r="FS111" s="24"/>
      <c r="FT111" s="24"/>
      <c r="FU111" s="24"/>
      <c r="FV111" s="24"/>
      <c r="FW111" s="24"/>
      <c r="FX111" s="24"/>
      <c r="FY111" s="24"/>
      <c r="FZ111" s="24"/>
      <c r="GA111" s="24"/>
      <c r="GB111" s="24"/>
      <c r="GC111" s="24"/>
      <c r="GD111" s="24"/>
      <c r="GE111" s="24"/>
      <c r="GF111" s="24"/>
      <c r="GG111" s="24"/>
      <c r="GH111" s="24"/>
      <c r="GI111" s="24"/>
      <c r="GJ111" s="24"/>
      <c r="GK111" s="24"/>
      <c r="GL111" s="24"/>
      <c r="GM111" s="24"/>
      <c r="GN111" s="24"/>
      <c r="GO111" s="24"/>
      <c r="GP111" s="24"/>
      <c r="GQ111" s="24"/>
      <c r="GR111" s="24"/>
      <c r="GS111" s="24"/>
      <c r="GT111" s="24"/>
      <c r="GU111" s="24"/>
      <c r="GV111" s="24"/>
      <c r="GW111" s="24"/>
      <c r="GX111" s="24"/>
      <c r="GY111" s="24"/>
      <c r="GZ111" s="24"/>
      <c r="HA111" s="24"/>
      <c r="HB111" s="24"/>
      <c r="HC111" s="24"/>
      <c r="HD111" s="24"/>
      <c r="HE111" s="24"/>
      <c r="HF111" s="24"/>
      <c r="HG111" s="24"/>
      <c r="HH111" s="24"/>
      <c r="HI111" s="24"/>
      <c r="HJ111" s="24"/>
      <c r="HK111" s="24"/>
      <c r="HL111" s="24"/>
      <c r="HM111" s="24"/>
      <c r="HN111" s="24"/>
      <c r="HO111" s="24"/>
      <c r="HP111" s="24"/>
      <c r="HQ111" s="24"/>
      <c r="HR111" s="24"/>
      <c r="HS111" s="24"/>
      <c r="HT111" s="24"/>
      <c r="HU111" s="24"/>
      <c r="HV111" s="24"/>
      <c r="HW111" s="24"/>
      <c r="HX111" s="24"/>
      <c r="HY111" s="24"/>
      <c r="HZ111" s="24"/>
      <c r="IA111" s="24"/>
      <c r="IB111" s="24"/>
      <c r="IC111" s="24"/>
      <c r="ID111" s="24"/>
      <c r="IE111" s="24"/>
      <c r="IF111" s="24"/>
      <c r="IG111" s="24"/>
      <c r="IH111" s="24"/>
      <c r="II111" s="24"/>
      <c r="IJ111" s="24"/>
      <c r="IK111" s="24"/>
      <c r="IL111" s="24"/>
      <c r="IM111" s="24"/>
      <c r="IN111" s="24"/>
      <c r="IO111" s="24"/>
      <c r="IP111" s="24"/>
      <c r="IQ111" s="24"/>
    </row>
    <row r="112" spans="1:251" x14ac:dyDescent="0.2">
      <c r="A112" s="43" t="s">
        <v>34</v>
      </c>
      <c r="B112" s="5">
        <v>222</v>
      </c>
      <c r="C112" s="26">
        <v>0.13</v>
      </c>
      <c r="D112" s="26">
        <v>0.02</v>
      </c>
      <c r="E112" s="26">
        <v>15.2</v>
      </c>
      <c r="F112" s="26">
        <v>62</v>
      </c>
      <c r="G112" s="21" t="s">
        <v>35</v>
      </c>
      <c r="H112" s="23" t="s">
        <v>36</v>
      </c>
    </row>
    <row r="113" spans="1:251" x14ac:dyDescent="0.2">
      <c r="A113" s="28" t="s">
        <v>17</v>
      </c>
      <c r="B113" s="13">
        <f>SUM(B109:B112)</f>
        <v>502</v>
      </c>
      <c r="C113" s="14">
        <f>SUM(C109:C112)</f>
        <v>24.330000000000002</v>
      </c>
      <c r="D113" s="14">
        <f>SUM(D109:D112)</f>
        <v>17.989999999999998</v>
      </c>
      <c r="E113" s="14">
        <f>SUM(E109:E112)</f>
        <v>77.820000000000007</v>
      </c>
      <c r="F113" s="14">
        <f>SUM(F109:F112)</f>
        <v>567.79</v>
      </c>
      <c r="G113" s="30"/>
      <c r="H113" s="6"/>
    </row>
    <row r="114" spans="1:251" x14ac:dyDescent="0.2">
      <c r="A114" s="223" t="s">
        <v>285</v>
      </c>
      <c r="B114" s="223"/>
      <c r="C114" s="223"/>
      <c r="D114" s="223"/>
      <c r="E114" s="223"/>
      <c r="F114" s="223"/>
      <c r="G114" s="223"/>
      <c r="H114" s="223"/>
    </row>
    <row r="115" spans="1:251" ht="21.75" customHeight="1" x14ac:dyDescent="0.2">
      <c r="A115" s="6" t="s">
        <v>101</v>
      </c>
      <c r="B115" s="53">
        <v>200</v>
      </c>
      <c r="C115" s="32">
        <v>1.18</v>
      </c>
      <c r="D115" s="32">
        <v>4.84</v>
      </c>
      <c r="E115" s="32">
        <v>9.08</v>
      </c>
      <c r="F115" s="32">
        <v>76.180000000000007</v>
      </c>
      <c r="G115" s="54" t="s">
        <v>51</v>
      </c>
      <c r="H115" s="55" t="s">
        <v>52</v>
      </c>
    </row>
    <row r="116" spans="1:251" ht="12.75" customHeight="1" x14ac:dyDescent="0.2">
      <c r="A116" s="58" t="s">
        <v>122</v>
      </c>
      <c r="B116" s="3">
        <v>90</v>
      </c>
      <c r="C116" s="101">
        <v>12.5</v>
      </c>
      <c r="D116" s="101">
        <v>7.6</v>
      </c>
      <c r="E116" s="101">
        <v>2.8</v>
      </c>
      <c r="F116" s="101">
        <v>137.07</v>
      </c>
      <c r="G116" s="1" t="s">
        <v>123</v>
      </c>
      <c r="H116" s="2" t="s">
        <v>124</v>
      </c>
    </row>
    <row r="117" spans="1:251" ht="24" customHeight="1" x14ac:dyDescent="0.2">
      <c r="A117" s="64" t="s">
        <v>110</v>
      </c>
      <c r="B117" s="3">
        <v>150</v>
      </c>
      <c r="C117" s="10">
        <v>7.41</v>
      </c>
      <c r="D117" s="10">
        <v>6.22</v>
      </c>
      <c r="E117" s="10">
        <v>36.51</v>
      </c>
      <c r="F117" s="10">
        <v>230.35</v>
      </c>
      <c r="G117" s="56" t="s">
        <v>111</v>
      </c>
      <c r="H117" s="65" t="s">
        <v>60</v>
      </c>
    </row>
    <row r="118" spans="1:251" x14ac:dyDescent="0.2">
      <c r="A118" s="6" t="s">
        <v>54</v>
      </c>
      <c r="B118" s="4">
        <v>200</v>
      </c>
      <c r="C118" s="26">
        <v>0</v>
      </c>
      <c r="D118" s="26">
        <v>0</v>
      </c>
      <c r="E118" s="26">
        <v>19.97</v>
      </c>
      <c r="F118" s="26">
        <v>76</v>
      </c>
      <c r="G118" s="21" t="s">
        <v>55</v>
      </c>
      <c r="H118" s="2" t="s">
        <v>56</v>
      </c>
    </row>
    <row r="119" spans="1:251" ht="13.5" customHeight="1" x14ac:dyDescent="0.2">
      <c r="A119" s="6" t="s">
        <v>31</v>
      </c>
      <c r="B119" s="4">
        <v>100</v>
      </c>
      <c r="C119" s="17">
        <v>0.4</v>
      </c>
      <c r="D119" s="17">
        <v>0.4</v>
      </c>
      <c r="E119" s="17">
        <f>19.6/2</f>
        <v>9.8000000000000007</v>
      </c>
      <c r="F119" s="17">
        <f>94/2</f>
        <v>47</v>
      </c>
      <c r="G119" s="21" t="s">
        <v>32</v>
      </c>
      <c r="H119" s="6" t="s">
        <v>33</v>
      </c>
    </row>
    <row r="120" spans="1:251" x14ac:dyDescent="0.2">
      <c r="A120" s="23" t="s">
        <v>27</v>
      </c>
      <c r="B120" s="100">
        <v>80</v>
      </c>
      <c r="C120" s="101">
        <v>5.2</v>
      </c>
      <c r="D120" s="101">
        <v>0.8</v>
      </c>
      <c r="E120" s="101">
        <v>34.4</v>
      </c>
      <c r="F120" s="101">
        <v>170</v>
      </c>
      <c r="G120" s="15" t="s">
        <v>69</v>
      </c>
      <c r="H120" s="6" t="s">
        <v>29</v>
      </c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</row>
    <row r="121" spans="1:251" x14ac:dyDescent="0.2">
      <c r="A121" s="28" t="s">
        <v>17</v>
      </c>
      <c r="B121" s="13">
        <f>SUM(B115:B120)</f>
        <v>820</v>
      </c>
      <c r="C121" s="29">
        <f>SUM(C115:C120)</f>
        <v>26.689999999999998</v>
      </c>
      <c r="D121" s="29">
        <f>SUM(D115:D120)</f>
        <v>19.86</v>
      </c>
      <c r="E121" s="29">
        <f>SUM(E115:E120)</f>
        <v>112.56</v>
      </c>
      <c r="F121" s="29">
        <f>SUM(F115:F120)</f>
        <v>736.6</v>
      </c>
      <c r="G121" s="30"/>
      <c r="H121" s="6"/>
    </row>
    <row r="122" spans="1:251" x14ac:dyDescent="0.2">
      <c r="A122" s="223" t="s">
        <v>46</v>
      </c>
      <c r="B122" s="223"/>
      <c r="C122" s="223"/>
      <c r="D122" s="223"/>
      <c r="E122" s="223"/>
      <c r="F122" s="223"/>
      <c r="G122" s="223"/>
      <c r="H122" s="223"/>
    </row>
    <row r="123" spans="1:251" x14ac:dyDescent="0.2">
      <c r="A123" s="222" t="s">
        <v>2</v>
      </c>
      <c r="B123" s="223" t="s">
        <v>3</v>
      </c>
      <c r="C123" s="223"/>
      <c r="D123" s="223"/>
      <c r="E123" s="223"/>
      <c r="F123" s="223"/>
      <c r="G123" s="224" t="s">
        <v>4</v>
      </c>
      <c r="H123" s="222" t="s">
        <v>5</v>
      </c>
    </row>
    <row r="124" spans="1:251" ht="11.45" customHeight="1" x14ac:dyDescent="0.2">
      <c r="A124" s="222"/>
      <c r="B124" s="13" t="s">
        <v>6</v>
      </c>
      <c r="C124" s="14" t="s">
        <v>7</v>
      </c>
      <c r="D124" s="14" t="s">
        <v>8</v>
      </c>
      <c r="E124" s="14" t="s">
        <v>9</v>
      </c>
      <c r="F124" s="14" t="s">
        <v>10</v>
      </c>
      <c r="G124" s="224"/>
      <c r="H124" s="222"/>
    </row>
    <row r="125" spans="1:251" x14ac:dyDescent="0.2">
      <c r="A125" s="222" t="s">
        <v>11</v>
      </c>
      <c r="B125" s="222"/>
      <c r="C125" s="222"/>
      <c r="D125" s="222"/>
      <c r="E125" s="222"/>
      <c r="F125" s="222"/>
      <c r="G125" s="222"/>
      <c r="H125" s="222"/>
    </row>
    <row r="126" spans="1:251" s="11" customFormat="1" x14ac:dyDescent="0.2">
      <c r="A126" s="19" t="s">
        <v>89</v>
      </c>
      <c r="B126" s="7">
        <v>90</v>
      </c>
      <c r="C126" s="10">
        <v>15.3</v>
      </c>
      <c r="D126" s="10">
        <v>8.8000000000000007</v>
      </c>
      <c r="E126" s="10">
        <v>8.4</v>
      </c>
      <c r="F126" s="10">
        <v>175.4</v>
      </c>
      <c r="G126" s="8" t="s">
        <v>90</v>
      </c>
      <c r="H126" s="33" t="s">
        <v>71</v>
      </c>
    </row>
    <row r="127" spans="1:251" ht="24.75" customHeight="1" x14ac:dyDescent="0.2">
      <c r="A127" s="6" t="s">
        <v>99</v>
      </c>
      <c r="B127" s="31">
        <v>150</v>
      </c>
      <c r="C127" s="10">
        <v>2.46</v>
      </c>
      <c r="D127" s="10">
        <v>5.53</v>
      </c>
      <c r="E127" s="10">
        <v>19.21</v>
      </c>
      <c r="F127" s="10">
        <v>131.69999999999999</v>
      </c>
      <c r="G127" s="39" t="s">
        <v>100</v>
      </c>
      <c r="H127" s="2" t="s">
        <v>20</v>
      </c>
    </row>
    <row r="128" spans="1:251" ht="22.5" x14ac:dyDescent="0.2">
      <c r="A128" s="23" t="s">
        <v>48</v>
      </c>
      <c r="B128" s="5">
        <v>60</v>
      </c>
      <c r="C128" s="17">
        <v>0.66</v>
      </c>
      <c r="D128" s="17">
        <v>0.12</v>
      </c>
      <c r="E128" s="17">
        <v>2.2799999999999998</v>
      </c>
      <c r="F128" s="17">
        <v>13.2</v>
      </c>
      <c r="G128" s="36" t="s">
        <v>49</v>
      </c>
      <c r="H128" s="2" t="s">
        <v>50</v>
      </c>
    </row>
    <row r="129" spans="1:256" x14ac:dyDescent="0.2">
      <c r="A129" s="48" t="s">
        <v>27</v>
      </c>
      <c r="B129" s="49">
        <v>50</v>
      </c>
      <c r="C129" s="50">
        <v>3.3</v>
      </c>
      <c r="D129" s="50">
        <v>0.5</v>
      </c>
      <c r="E129" s="50">
        <v>21.5</v>
      </c>
      <c r="F129" s="50">
        <v>106.3</v>
      </c>
      <c r="G129" s="51" t="s">
        <v>69</v>
      </c>
      <c r="H129" s="52" t="s">
        <v>29</v>
      </c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x14ac:dyDescent="0.2">
      <c r="A130" s="2" t="s">
        <v>13</v>
      </c>
      <c r="B130" s="4">
        <v>215</v>
      </c>
      <c r="C130" s="26">
        <v>7.0000000000000007E-2</v>
      </c>
      <c r="D130" s="26">
        <v>0.02</v>
      </c>
      <c r="E130" s="26">
        <v>15</v>
      </c>
      <c r="F130" s="26">
        <v>60</v>
      </c>
      <c r="G130" s="21" t="s">
        <v>14</v>
      </c>
      <c r="H130" s="6" t="s">
        <v>15</v>
      </c>
    </row>
    <row r="131" spans="1:256" x14ac:dyDescent="0.2">
      <c r="A131" s="28" t="s">
        <v>17</v>
      </c>
      <c r="B131" s="13">
        <f>SUM(B126:B130)</f>
        <v>565</v>
      </c>
      <c r="C131" s="29">
        <f>SUM(C126:C130)</f>
        <v>21.790000000000003</v>
      </c>
      <c r="D131" s="29">
        <f>SUM(D126:D130)</f>
        <v>14.97</v>
      </c>
      <c r="E131" s="29">
        <f>SUM(E126:E130)</f>
        <v>66.39</v>
      </c>
      <c r="F131" s="29">
        <f>SUM(F126:F130)</f>
        <v>486.6</v>
      </c>
      <c r="G131" s="30"/>
      <c r="H131" s="6"/>
    </row>
    <row r="132" spans="1:256" x14ac:dyDescent="0.2">
      <c r="A132" s="223" t="s">
        <v>285</v>
      </c>
      <c r="B132" s="223"/>
      <c r="C132" s="223"/>
      <c r="D132" s="223"/>
      <c r="E132" s="223"/>
      <c r="F132" s="223"/>
      <c r="G132" s="223"/>
      <c r="H132" s="223"/>
    </row>
    <row r="133" spans="1:256" x14ac:dyDescent="0.2">
      <c r="A133" s="40" t="s">
        <v>108</v>
      </c>
      <c r="B133" s="61">
        <v>200</v>
      </c>
      <c r="C133" s="59">
        <v>1.35</v>
      </c>
      <c r="D133" s="59">
        <v>3.96</v>
      </c>
      <c r="E133" s="59">
        <v>8.68</v>
      </c>
      <c r="F133" s="59">
        <v>76.09</v>
      </c>
      <c r="G133" s="63" t="s">
        <v>109</v>
      </c>
      <c r="H133" s="9" t="s">
        <v>58</v>
      </c>
    </row>
    <row r="134" spans="1:256" x14ac:dyDescent="0.2">
      <c r="A134" s="23" t="s">
        <v>40</v>
      </c>
      <c r="B134" s="4">
        <v>90</v>
      </c>
      <c r="C134" s="5">
        <v>11.52</v>
      </c>
      <c r="D134" s="5">
        <v>13</v>
      </c>
      <c r="E134" s="5">
        <v>4.05</v>
      </c>
      <c r="F134" s="5">
        <v>189.6</v>
      </c>
      <c r="G134" s="4" t="s">
        <v>41</v>
      </c>
      <c r="H134" s="6" t="s">
        <v>42</v>
      </c>
    </row>
    <row r="135" spans="1:256" ht="22.15" customHeight="1" x14ac:dyDescent="0.2">
      <c r="A135" s="6" t="s">
        <v>104</v>
      </c>
      <c r="B135" s="31">
        <v>150</v>
      </c>
      <c r="C135" s="10">
        <v>3.42</v>
      </c>
      <c r="D135" s="10">
        <v>6.5</v>
      </c>
      <c r="E135" s="10">
        <v>34.950000000000003</v>
      </c>
      <c r="F135" s="10">
        <v>214.46</v>
      </c>
      <c r="G135" s="56" t="s">
        <v>105</v>
      </c>
      <c r="H135" s="57" t="s">
        <v>53</v>
      </c>
    </row>
    <row r="136" spans="1:256" ht="33" customHeight="1" x14ac:dyDescent="0.2">
      <c r="A136" s="23" t="s">
        <v>21</v>
      </c>
      <c r="B136" s="5">
        <v>60</v>
      </c>
      <c r="C136" s="17">
        <v>1.41</v>
      </c>
      <c r="D136" s="17">
        <v>0.09</v>
      </c>
      <c r="E136" s="17">
        <v>4.05</v>
      </c>
      <c r="F136" s="17">
        <v>22.5</v>
      </c>
      <c r="G136" s="36" t="s">
        <v>22</v>
      </c>
      <c r="H136" s="2" t="s">
        <v>23</v>
      </c>
    </row>
    <row r="137" spans="1:256" x14ac:dyDescent="0.2">
      <c r="A137" s="6" t="s">
        <v>76</v>
      </c>
      <c r="B137" s="4">
        <v>200</v>
      </c>
      <c r="C137" s="17">
        <v>0.16</v>
      </c>
      <c r="D137" s="17">
        <v>0.16</v>
      </c>
      <c r="E137" s="17">
        <v>27.88</v>
      </c>
      <c r="F137" s="17">
        <v>114.6</v>
      </c>
      <c r="G137" s="36" t="s">
        <v>77</v>
      </c>
      <c r="H137" s="2" t="s">
        <v>78</v>
      </c>
    </row>
    <row r="138" spans="1:256" x14ac:dyDescent="0.2">
      <c r="A138" s="23" t="s">
        <v>27</v>
      </c>
      <c r="B138" s="100">
        <v>80</v>
      </c>
      <c r="C138" s="101">
        <v>5.2</v>
      </c>
      <c r="D138" s="101">
        <v>0.8</v>
      </c>
      <c r="E138" s="101">
        <v>34.4</v>
      </c>
      <c r="F138" s="101">
        <v>170</v>
      </c>
      <c r="G138" s="15" t="s">
        <v>69</v>
      </c>
      <c r="H138" s="6" t="s">
        <v>29</v>
      </c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</row>
    <row r="139" spans="1:256" x14ac:dyDescent="0.2">
      <c r="A139" s="28" t="s">
        <v>17</v>
      </c>
      <c r="B139" s="13">
        <f>SUM(B133:B138)</f>
        <v>780</v>
      </c>
      <c r="C139" s="29">
        <f>SUM(C133:C138)</f>
        <v>23.06</v>
      </c>
      <c r="D139" s="29">
        <f>SUM(D133:D138)</f>
        <v>24.51</v>
      </c>
      <c r="E139" s="29">
        <f>SUM(E133:E138)</f>
        <v>114.00999999999999</v>
      </c>
      <c r="F139" s="29">
        <f>SUM(F133:F138)</f>
        <v>787.25</v>
      </c>
      <c r="G139" s="30"/>
      <c r="H139" s="6"/>
    </row>
    <row r="140" spans="1:256" x14ac:dyDescent="0.2">
      <c r="A140" s="223" t="s">
        <v>57</v>
      </c>
      <c r="B140" s="223"/>
      <c r="C140" s="223"/>
      <c r="D140" s="223"/>
      <c r="E140" s="223"/>
      <c r="F140" s="223"/>
      <c r="G140" s="223"/>
      <c r="H140" s="223"/>
    </row>
    <row r="141" spans="1:256" x14ac:dyDescent="0.2">
      <c r="A141" s="222" t="s">
        <v>2</v>
      </c>
      <c r="B141" s="223" t="s">
        <v>3</v>
      </c>
      <c r="C141" s="223"/>
      <c r="D141" s="223"/>
      <c r="E141" s="223"/>
      <c r="F141" s="223"/>
      <c r="G141" s="224" t="s">
        <v>4</v>
      </c>
      <c r="H141" s="222" t="s">
        <v>5</v>
      </c>
    </row>
    <row r="142" spans="1:256" ht="11.45" customHeight="1" x14ac:dyDescent="0.2">
      <c r="A142" s="222"/>
      <c r="B142" s="13" t="s">
        <v>6</v>
      </c>
      <c r="C142" s="14" t="s">
        <v>7</v>
      </c>
      <c r="D142" s="14" t="s">
        <v>8</v>
      </c>
      <c r="E142" s="14" t="s">
        <v>9</v>
      </c>
      <c r="F142" s="14" t="s">
        <v>10</v>
      </c>
      <c r="G142" s="224"/>
      <c r="H142" s="222"/>
    </row>
    <row r="143" spans="1:256" x14ac:dyDescent="0.2">
      <c r="A143" s="222" t="s">
        <v>11</v>
      </c>
      <c r="B143" s="222"/>
      <c r="C143" s="222"/>
      <c r="D143" s="222"/>
      <c r="E143" s="222"/>
      <c r="F143" s="222"/>
      <c r="G143" s="222"/>
      <c r="H143" s="222"/>
    </row>
    <row r="144" spans="1:256" ht="12.75" customHeight="1" x14ac:dyDescent="0.2">
      <c r="A144" s="6" t="s">
        <v>266</v>
      </c>
      <c r="B144" s="31">
        <v>90</v>
      </c>
      <c r="C144" s="10">
        <v>10.82</v>
      </c>
      <c r="D144" s="10">
        <v>10.91</v>
      </c>
      <c r="E144" s="10">
        <v>9.39</v>
      </c>
      <c r="F144" s="10">
        <v>180.45</v>
      </c>
      <c r="G144" s="35" t="s">
        <v>267</v>
      </c>
      <c r="H144" s="33" t="s">
        <v>268</v>
      </c>
    </row>
    <row r="145" spans="1:251" x14ac:dyDescent="0.2">
      <c r="A145" s="40" t="s">
        <v>93</v>
      </c>
      <c r="B145" s="41">
        <v>150</v>
      </c>
      <c r="C145" s="10">
        <v>3.1</v>
      </c>
      <c r="D145" s="10">
        <v>4.8499999999999996</v>
      </c>
      <c r="E145" s="10">
        <v>14.14</v>
      </c>
      <c r="F145" s="10">
        <v>112.65</v>
      </c>
      <c r="G145" s="42" t="s">
        <v>94</v>
      </c>
      <c r="H145" s="9" t="s">
        <v>95</v>
      </c>
    </row>
    <row r="146" spans="1:251" x14ac:dyDescent="0.2">
      <c r="A146" s="23" t="s">
        <v>27</v>
      </c>
      <c r="B146" s="5">
        <v>40</v>
      </c>
      <c r="C146" s="17">
        <v>2.6</v>
      </c>
      <c r="D146" s="17">
        <v>0.4</v>
      </c>
      <c r="E146" s="17">
        <v>17.2</v>
      </c>
      <c r="F146" s="17">
        <v>85</v>
      </c>
      <c r="G146" s="5" t="s">
        <v>28</v>
      </c>
      <c r="H146" s="6" t="s">
        <v>29</v>
      </c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</row>
    <row r="147" spans="1:251" s="22" customFormat="1" x14ac:dyDescent="0.2">
      <c r="A147" s="6" t="s">
        <v>31</v>
      </c>
      <c r="B147" s="4">
        <v>100</v>
      </c>
      <c r="C147" s="69">
        <v>0.4</v>
      </c>
      <c r="D147" s="69">
        <v>0.4</v>
      </c>
      <c r="E147" s="69">
        <f>19.6/2</f>
        <v>9.8000000000000007</v>
      </c>
      <c r="F147" s="69">
        <f>94/2</f>
        <v>47</v>
      </c>
      <c r="G147" s="4" t="s">
        <v>32</v>
      </c>
      <c r="H147" s="6" t="s">
        <v>33</v>
      </c>
    </row>
    <row r="148" spans="1:251" x14ac:dyDescent="0.2">
      <c r="A148" s="43" t="s">
        <v>34</v>
      </c>
      <c r="B148" s="5">
        <v>222</v>
      </c>
      <c r="C148" s="26">
        <v>0.13</v>
      </c>
      <c r="D148" s="26">
        <v>0.02</v>
      </c>
      <c r="E148" s="26">
        <v>15.2</v>
      </c>
      <c r="F148" s="26">
        <v>62</v>
      </c>
      <c r="G148" s="21" t="s">
        <v>35</v>
      </c>
      <c r="H148" s="23" t="s">
        <v>36</v>
      </c>
    </row>
    <row r="149" spans="1:251" x14ac:dyDescent="0.2">
      <c r="A149" s="28" t="s">
        <v>17</v>
      </c>
      <c r="B149" s="13">
        <f>SUM(B144:B148)</f>
        <v>602</v>
      </c>
      <c r="C149" s="29">
        <f>SUM(C144:C148)</f>
        <v>17.049999999999997</v>
      </c>
      <c r="D149" s="29">
        <f>SUM(D144:D148)</f>
        <v>16.579999999999998</v>
      </c>
      <c r="E149" s="29">
        <f>SUM(E144:E148)</f>
        <v>65.73</v>
      </c>
      <c r="F149" s="29">
        <f>SUM(F144:F148)</f>
        <v>487.1</v>
      </c>
      <c r="G149" s="30"/>
      <c r="H149" s="6"/>
    </row>
    <row r="150" spans="1:251" x14ac:dyDescent="0.2">
      <c r="A150" s="223" t="s">
        <v>285</v>
      </c>
      <c r="B150" s="223"/>
      <c r="C150" s="223"/>
      <c r="D150" s="223"/>
      <c r="E150" s="223"/>
      <c r="F150" s="223"/>
      <c r="G150" s="223"/>
      <c r="H150" s="223"/>
    </row>
    <row r="151" spans="1:251" ht="12.75" customHeight="1" x14ac:dyDescent="0.2">
      <c r="A151" s="6" t="s">
        <v>115</v>
      </c>
      <c r="B151" s="31">
        <v>200</v>
      </c>
      <c r="C151" s="32">
        <v>1.87</v>
      </c>
      <c r="D151" s="32">
        <v>2.2599999999999998</v>
      </c>
      <c r="E151" s="32">
        <v>13.5</v>
      </c>
      <c r="F151" s="32">
        <v>91.2</v>
      </c>
      <c r="G151" s="68" t="s">
        <v>116</v>
      </c>
      <c r="H151" s="9" t="s">
        <v>117</v>
      </c>
    </row>
    <row r="152" spans="1:251" ht="11.25" customHeight="1" x14ac:dyDescent="0.2">
      <c r="A152" s="40" t="s">
        <v>91</v>
      </c>
      <c r="B152" s="41">
        <v>90</v>
      </c>
      <c r="C152" s="10">
        <v>15.1</v>
      </c>
      <c r="D152" s="10">
        <v>8.9</v>
      </c>
      <c r="E152" s="10">
        <v>8.5</v>
      </c>
      <c r="F152" s="10">
        <v>177.5</v>
      </c>
      <c r="G152" s="42" t="s">
        <v>256</v>
      </c>
      <c r="H152" s="9" t="s">
        <v>79</v>
      </c>
    </row>
    <row r="153" spans="1:251" x14ac:dyDescent="0.2">
      <c r="A153" s="6" t="s">
        <v>66</v>
      </c>
      <c r="B153" s="4">
        <v>150</v>
      </c>
      <c r="C153" s="17">
        <v>3.44</v>
      </c>
      <c r="D153" s="17">
        <v>13.15</v>
      </c>
      <c r="E153" s="17">
        <v>27.92</v>
      </c>
      <c r="F153" s="17">
        <v>243.75</v>
      </c>
      <c r="G153" s="21" t="s">
        <v>67</v>
      </c>
      <c r="H153" s="2" t="s">
        <v>68</v>
      </c>
    </row>
    <row r="154" spans="1:251" x14ac:dyDescent="0.2">
      <c r="A154" s="6" t="s">
        <v>24</v>
      </c>
      <c r="B154" s="4">
        <v>200</v>
      </c>
      <c r="C154" s="5">
        <v>0.15</v>
      </c>
      <c r="D154" s="5">
        <v>0.06</v>
      </c>
      <c r="E154" s="5">
        <v>20.65</v>
      </c>
      <c r="F154" s="5">
        <v>82.9</v>
      </c>
      <c r="G154" s="5" t="s">
        <v>25</v>
      </c>
      <c r="H154" s="2" t="s">
        <v>26</v>
      </c>
    </row>
    <row r="155" spans="1:251" x14ac:dyDescent="0.2">
      <c r="A155" s="23" t="s">
        <v>27</v>
      </c>
      <c r="B155" s="100">
        <v>80</v>
      </c>
      <c r="C155" s="101">
        <v>5.2</v>
      </c>
      <c r="D155" s="101">
        <v>0.8</v>
      </c>
      <c r="E155" s="101">
        <v>34.4</v>
      </c>
      <c r="F155" s="101">
        <v>170</v>
      </c>
      <c r="G155" s="15" t="s">
        <v>69</v>
      </c>
      <c r="H155" s="6" t="s">
        <v>29</v>
      </c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</row>
    <row r="156" spans="1:251" x14ac:dyDescent="0.2">
      <c r="A156" s="28" t="s">
        <v>17</v>
      </c>
      <c r="B156" s="13">
        <f>SUM(B151:B155)</f>
        <v>720</v>
      </c>
      <c r="C156" s="29">
        <f>SUM(C151:C155)</f>
        <v>25.759999999999998</v>
      </c>
      <c r="D156" s="29">
        <f>SUM(D151:D155)</f>
        <v>25.17</v>
      </c>
      <c r="E156" s="29">
        <f>SUM(E151:E155)</f>
        <v>104.97</v>
      </c>
      <c r="F156" s="29">
        <f>SUM(F151:F155)</f>
        <v>765.35</v>
      </c>
      <c r="G156" s="30"/>
      <c r="H156" s="6"/>
    </row>
    <row r="157" spans="1:251" x14ac:dyDescent="0.2">
      <c r="A157" s="223" t="s">
        <v>65</v>
      </c>
      <c r="B157" s="223"/>
      <c r="C157" s="223"/>
      <c r="D157" s="223"/>
      <c r="E157" s="223"/>
      <c r="F157" s="223"/>
      <c r="G157" s="223"/>
      <c r="H157" s="223"/>
    </row>
    <row r="158" spans="1:251" x14ac:dyDescent="0.2">
      <c r="A158" s="222" t="s">
        <v>2</v>
      </c>
      <c r="B158" s="223" t="s">
        <v>3</v>
      </c>
      <c r="C158" s="223"/>
      <c r="D158" s="223"/>
      <c r="E158" s="223"/>
      <c r="F158" s="223"/>
      <c r="G158" s="224" t="s">
        <v>4</v>
      </c>
      <c r="H158" s="222" t="s">
        <v>5</v>
      </c>
    </row>
    <row r="159" spans="1:251" ht="11.45" customHeight="1" x14ac:dyDescent="0.2">
      <c r="A159" s="222"/>
      <c r="B159" s="13" t="s">
        <v>6</v>
      </c>
      <c r="C159" s="14" t="s">
        <v>7</v>
      </c>
      <c r="D159" s="14" t="s">
        <v>8</v>
      </c>
      <c r="E159" s="14" t="s">
        <v>9</v>
      </c>
      <c r="F159" s="14" t="s">
        <v>10</v>
      </c>
      <c r="G159" s="224"/>
      <c r="H159" s="222"/>
    </row>
    <row r="160" spans="1:251" x14ac:dyDescent="0.2">
      <c r="A160" s="222" t="s">
        <v>11</v>
      </c>
      <c r="B160" s="222"/>
      <c r="C160" s="225"/>
      <c r="D160" s="225"/>
      <c r="E160" s="225"/>
      <c r="F160" s="225"/>
      <c r="G160" s="222"/>
      <c r="H160" s="222"/>
    </row>
    <row r="161" spans="1:251" ht="12" customHeight="1" x14ac:dyDescent="0.2">
      <c r="A161" s="58" t="s">
        <v>122</v>
      </c>
      <c r="B161" s="3">
        <v>90</v>
      </c>
      <c r="C161" s="10">
        <v>12.5</v>
      </c>
      <c r="D161" s="10">
        <v>7.6</v>
      </c>
      <c r="E161" s="10">
        <v>2.8</v>
      </c>
      <c r="F161" s="10">
        <v>137.07</v>
      </c>
      <c r="G161" s="1" t="s">
        <v>123</v>
      </c>
      <c r="H161" s="2" t="s">
        <v>124</v>
      </c>
    </row>
    <row r="162" spans="1:251" ht="24" customHeight="1" x14ac:dyDescent="0.2">
      <c r="A162" s="64" t="s">
        <v>110</v>
      </c>
      <c r="B162" s="3">
        <v>150</v>
      </c>
      <c r="C162" s="10">
        <v>7.41</v>
      </c>
      <c r="D162" s="10">
        <v>6.22</v>
      </c>
      <c r="E162" s="10">
        <v>36.51</v>
      </c>
      <c r="F162" s="10">
        <v>230.35</v>
      </c>
      <c r="G162" s="56" t="s">
        <v>111</v>
      </c>
      <c r="H162" s="65" t="s">
        <v>60</v>
      </c>
    </row>
    <row r="163" spans="1:251" x14ac:dyDescent="0.2">
      <c r="A163" s="23" t="s">
        <v>27</v>
      </c>
      <c r="B163" s="5">
        <v>40</v>
      </c>
      <c r="C163" s="17">
        <v>2.6</v>
      </c>
      <c r="D163" s="17">
        <v>0.4</v>
      </c>
      <c r="E163" s="17">
        <v>17.2</v>
      </c>
      <c r="F163" s="17">
        <v>85</v>
      </c>
      <c r="G163" s="5" t="s">
        <v>28</v>
      </c>
      <c r="H163" s="6" t="s">
        <v>29</v>
      </c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</row>
    <row r="164" spans="1:251" x14ac:dyDescent="0.2">
      <c r="A164" s="43" t="s">
        <v>34</v>
      </c>
      <c r="B164" s="5">
        <v>222</v>
      </c>
      <c r="C164" s="26">
        <v>0.13</v>
      </c>
      <c r="D164" s="26">
        <v>0.02</v>
      </c>
      <c r="E164" s="26">
        <v>15.2</v>
      </c>
      <c r="F164" s="26">
        <v>62</v>
      </c>
      <c r="G164" s="21" t="s">
        <v>35</v>
      </c>
      <c r="H164" s="23" t="s">
        <v>36</v>
      </c>
    </row>
    <row r="165" spans="1:251" x14ac:dyDescent="0.2">
      <c r="A165" s="28" t="s">
        <v>17</v>
      </c>
      <c r="B165" s="13">
        <f>SUM(B161:B164)</f>
        <v>502</v>
      </c>
      <c r="C165" s="29">
        <f>SUM(C161:C164)</f>
        <v>22.64</v>
      </c>
      <c r="D165" s="29">
        <f>SUM(D161:D164)</f>
        <v>14.24</v>
      </c>
      <c r="E165" s="29">
        <f>SUM(E161:E164)</f>
        <v>71.709999999999994</v>
      </c>
      <c r="F165" s="29">
        <f>SUM(F161:F164)</f>
        <v>514.41999999999996</v>
      </c>
      <c r="G165" s="30"/>
      <c r="H165" s="6"/>
    </row>
    <row r="166" spans="1:251" x14ac:dyDescent="0.2">
      <c r="A166" s="223" t="s">
        <v>285</v>
      </c>
      <c r="B166" s="223"/>
      <c r="C166" s="223"/>
      <c r="D166" s="223"/>
      <c r="E166" s="223"/>
      <c r="F166" s="223"/>
      <c r="G166" s="223"/>
      <c r="H166" s="223"/>
    </row>
    <row r="167" spans="1:251" ht="24.75" customHeight="1" x14ac:dyDescent="0.2">
      <c r="A167" s="6" t="s">
        <v>125</v>
      </c>
      <c r="B167" s="3">
        <v>200</v>
      </c>
      <c r="C167" s="10">
        <v>0.99</v>
      </c>
      <c r="D167" s="10">
        <v>3.9</v>
      </c>
      <c r="E167" s="10">
        <v>6.53</v>
      </c>
      <c r="F167" s="10">
        <v>64.42</v>
      </c>
      <c r="G167" s="1" t="s">
        <v>80</v>
      </c>
      <c r="H167" s="43" t="s">
        <v>70</v>
      </c>
    </row>
    <row r="168" spans="1:251" ht="12.75" customHeight="1" x14ac:dyDescent="0.2">
      <c r="A168" s="2" t="s">
        <v>102</v>
      </c>
      <c r="B168" s="31">
        <v>90</v>
      </c>
      <c r="C168" s="10">
        <v>11.02</v>
      </c>
      <c r="D168" s="10">
        <v>13.95</v>
      </c>
      <c r="E168" s="10">
        <v>8.4</v>
      </c>
      <c r="F168" s="10">
        <v>203.2</v>
      </c>
      <c r="G168" s="39" t="s">
        <v>103</v>
      </c>
      <c r="H168" s="6" t="s">
        <v>59</v>
      </c>
    </row>
    <row r="169" spans="1:251" ht="26.25" customHeight="1" x14ac:dyDescent="0.2">
      <c r="A169" s="6" t="s">
        <v>96</v>
      </c>
      <c r="B169" s="31">
        <v>150</v>
      </c>
      <c r="C169" s="10">
        <v>6.6</v>
      </c>
      <c r="D169" s="10">
        <v>7.17</v>
      </c>
      <c r="E169" s="10">
        <v>39.520000000000003</v>
      </c>
      <c r="F169" s="10">
        <v>244.79</v>
      </c>
      <c r="G169" s="35" t="s">
        <v>97</v>
      </c>
      <c r="H169" s="44" t="s">
        <v>98</v>
      </c>
    </row>
    <row r="170" spans="1:251" ht="34.5" customHeight="1" x14ac:dyDescent="0.2">
      <c r="A170" s="23" t="s">
        <v>81</v>
      </c>
      <c r="B170" s="5">
        <v>60</v>
      </c>
      <c r="C170" s="17">
        <v>1.38</v>
      </c>
      <c r="D170" s="17">
        <v>0.06</v>
      </c>
      <c r="E170" s="17">
        <v>4.9400000000000004</v>
      </c>
      <c r="F170" s="17">
        <v>26.6</v>
      </c>
      <c r="G170" s="36">
        <v>304</v>
      </c>
      <c r="H170" s="2" t="s">
        <v>82</v>
      </c>
    </row>
    <row r="171" spans="1:251" ht="11.45" customHeight="1" x14ac:dyDescent="0.2">
      <c r="A171" s="6" t="s">
        <v>252</v>
      </c>
      <c r="B171" s="4">
        <v>200</v>
      </c>
      <c r="C171" s="4">
        <v>0</v>
      </c>
      <c r="D171" s="4">
        <v>0</v>
      </c>
      <c r="E171" s="4">
        <v>19.97</v>
      </c>
      <c r="F171" s="4">
        <v>76</v>
      </c>
      <c r="G171" s="4" t="s">
        <v>253</v>
      </c>
      <c r="H171" s="2" t="s">
        <v>56</v>
      </c>
    </row>
    <row r="172" spans="1:251" x14ac:dyDescent="0.2">
      <c r="A172" s="23" t="s">
        <v>27</v>
      </c>
      <c r="B172" s="100">
        <v>80</v>
      </c>
      <c r="C172" s="101">
        <v>5.2</v>
      </c>
      <c r="D172" s="101">
        <v>0.8</v>
      </c>
      <c r="E172" s="101">
        <v>34.4</v>
      </c>
      <c r="F172" s="101">
        <v>170</v>
      </c>
      <c r="G172" s="15" t="s">
        <v>69</v>
      </c>
      <c r="H172" s="6" t="s">
        <v>29</v>
      </c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</row>
    <row r="173" spans="1:251" x14ac:dyDescent="0.2">
      <c r="A173" s="28" t="s">
        <v>17</v>
      </c>
      <c r="B173" s="13">
        <f>SUM(B167:B172)</f>
        <v>780</v>
      </c>
      <c r="C173" s="29">
        <f>SUM(C167:C172)</f>
        <v>25.189999999999998</v>
      </c>
      <c r="D173" s="29">
        <f>SUM(D167:D172)</f>
        <v>25.879999999999995</v>
      </c>
      <c r="E173" s="29">
        <f>SUM(E167:E172)</f>
        <v>113.75999999999999</v>
      </c>
      <c r="F173" s="29">
        <f>SUM(F167:F172)</f>
        <v>785.01</v>
      </c>
      <c r="G173" s="30"/>
      <c r="H173" s="6"/>
    </row>
  </sheetData>
  <mergeCells count="73">
    <mergeCell ref="A1:H1"/>
    <mergeCell ref="A160:H160"/>
    <mergeCell ref="A166:H166"/>
    <mergeCell ref="A143:H143"/>
    <mergeCell ref="A150:H150"/>
    <mergeCell ref="A157:H157"/>
    <mergeCell ref="A158:A159"/>
    <mergeCell ref="B158:F158"/>
    <mergeCell ref="G158:G159"/>
    <mergeCell ref="H158:H159"/>
    <mergeCell ref="A125:H125"/>
    <mergeCell ref="A132:H132"/>
    <mergeCell ref="A140:H140"/>
    <mergeCell ref="A141:A142"/>
    <mergeCell ref="B141:F141"/>
    <mergeCell ref="G141:G142"/>
    <mergeCell ref="H141:H142"/>
    <mergeCell ref="A108:H108"/>
    <mergeCell ref="A114:H114"/>
    <mergeCell ref="A122:H122"/>
    <mergeCell ref="A123:A124"/>
    <mergeCell ref="B123:F123"/>
    <mergeCell ref="G123:G124"/>
    <mergeCell ref="H123:H124"/>
    <mergeCell ref="A92:H92"/>
    <mergeCell ref="A98:H98"/>
    <mergeCell ref="A105:H105"/>
    <mergeCell ref="A106:A107"/>
    <mergeCell ref="B106:F106"/>
    <mergeCell ref="G106:G107"/>
    <mergeCell ref="H106:H107"/>
    <mergeCell ref="A75:H75"/>
    <mergeCell ref="A81:H81"/>
    <mergeCell ref="A88:H88"/>
    <mergeCell ref="A89:H89"/>
    <mergeCell ref="A90:A91"/>
    <mergeCell ref="B90:F90"/>
    <mergeCell ref="G90:G91"/>
    <mergeCell ref="H90:H91"/>
    <mergeCell ref="A58:H58"/>
    <mergeCell ref="A64:H64"/>
    <mergeCell ref="A72:H72"/>
    <mergeCell ref="A73:A74"/>
    <mergeCell ref="B73:F73"/>
    <mergeCell ref="G73:G74"/>
    <mergeCell ref="H73:H74"/>
    <mergeCell ref="A41:H41"/>
    <mergeCell ref="A48:H48"/>
    <mergeCell ref="A55:H55"/>
    <mergeCell ref="A56:A57"/>
    <mergeCell ref="B56:F56"/>
    <mergeCell ref="G56:G57"/>
    <mergeCell ref="H56:H57"/>
    <mergeCell ref="A24:H24"/>
    <mergeCell ref="A31:H31"/>
    <mergeCell ref="A38:H38"/>
    <mergeCell ref="A39:A40"/>
    <mergeCell ref="B39:F39"/>
    <mergeCell ref="G39:G40"/>
    <mergeCell ref="H39:H40"/>
    <mergeCell ref="A6:H6"/>
    <mergeCell ref="A13:H13"/>
    <mergeCell ref="A21:H21"/>
    <mergeCell ref="A22:A23"/>
    <mergeCell ref="B22:F22"/>
    <mergeCell ref="G22:G23"/>
    <mergeCell ref="H22:H23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3"/>
  <sheetViews>
    <sheetView zoomScale="130" zoomScaleNormal="130" workbookViewId="0">
      <pane ySplit="1" topLeftCell="A2" activePane="bottomLeft" state="frozen"/>
      <selection pane="bottomLeft" activeCell="L117" sqref="L117"/>
    </sheetView>
  </sheetViews>
  <sheetFormatPr defaultRowHeight="11.25" x14ac:dyDescent="0.2"/>
  <cols>
    <col min="1" max="1" width="32.7109375" style="111" customWidth="1"/>
    <col min="2" max="2" width="7.7109375" style="111" customWidth="1"/>
    <col min="3" max="3" width="8.5703125" style="111" customWidth="1"/>
    <col min="4" max="4" width="8.140625" style="111" customWidth="1"/>
    <col min="5" max="5" width="9.42578125" style="111" customWidth="1"/>
    <col min="6" max="6" width="7.7109375" style="111" customWidth="1"/>
    <col min="7" max="7" width="8.42578125" style="111" customWidth="1"/>
    <col min="8" max="8" width="17.28515625" style="111" customWidth="1"/>
    <col min="9" max="256" width="9.140625" style="111"/>
    <col min="257" max="257" width="32.7109375" style="111" customWidth="1"/>
    <col min="258" max="258" width="7.7109375" style="111" customWidth="1"/>
    <col min="259" max="259" width="8.5703125" style="111" customWidth="1"/>
    <col min="260" max="260" width="8.140625" style="111" customWidth="1"/>
    <col min="261" max="261" width="9.42578125" style="111" customWidth="1"/>
    <col min="262" max="262" width="7.7109375" style="111" customWidth="1"/>
    <col min="263" max="263" width="8.42578125" style="111" customWidth="1"/>
    <col min="264" max="264" width="17.28515625" style="111" customWidth="1"/>
    <col min="265" max="512" width="9.140625" style="111"/>
    <col min="513" max="513" width="32.7109375" style="111" customWidth="1"/>
    <col min="514" max="514" width="7.7109375" style="111" customWidth="1"/>
    <col min="515" max="515" width="8.5703125" style="111" customWidth="1"/>
    <col min="516" max="516" width="8.140625" style="111" customWidth="1"/>
    <col min="517" max="517" width="9.42578125" style="111" customWidth="1"/>
    <col min="518" max="518" width="7.7109375" style="111" customWidth="1"/>
    <col min="519" max="519" width="8.42578125" style="111" customWidth="1"/>
    <col min="520" max="520" width="17.28515625" style="111" customWidth="1"/>
    <col min="521" max="768" width="9.140625" style="111"/>
    <col min="769" max="769" width="32.7109375" style="111" customWidth="1"/>
    <col min="770" max="770" width="7.7109375" style="111" customWidth="1"/>
    <col min="771" max="771" width="8.5703125" style="111" customWidth="1"/>
    <col min="772" max="772" width="8.140625" style="111" customWidth="1"/>
    <col min="773" max="773" width="9.42578125" style="111" customWidth="1"/>
    <col min="774" max="774" width="7.7109375" style="111" customWidth="1"/>
    <col min="775" max="775" width="8.42578125" style="111" customWidth="1"/>
    <col min="776" max="776" width="17.28515625" style="111" customWidth="1"/>
    <col min="777" max="1024" width="9.140625" style="111"/>
    <col min="1025" max="1025" width="32.7109375" style="111" customWidth="1"/>
    <col min="1026" max="1026" width="7.7109375" style="111" customWidth="1"/>
    <col min="1027" max="1027" width="8.5703125" style="111" customWidth="1"/>
    <col min="1028" max="1028" width="8.140625" style="111" customWidth="1"/>
    <col min="1029" max="1029" width="9.42578125" style="111" customWidth="1"/>
    <col min="1030" max="1030" width="7.7109375" style="111" customWidth="1"/>
    <col min="1031" max="1031" width="8.42578125" style="111" customWidth="1"/>
    <col min="1032" max="1032" width="17.28515625" style="111" customWidth="1"/>
    <col min="1033" max="1280" width="9.140625" style="111"/>
    <col min="1281" max="1281" width="32.7109375" style="111" customWidth="1"/>
    <col min="1282" max="1282" width="7.7109375" style="111" customWidth="1"/>
    <col min="1283" max="1283" width="8.5703125" style="111" customWidth="1"/>
    <col min="1284" max="1284" width="8.140625" style="111" customWidth="1"/>
    <col min="1285" max="1285" width="9.42578125" style="111" customWidth="1"/>
    <col min="1286" max="1286" width="7.7109375" style="111" customWidth="1"/>
    <col min="1287" max="1287" width="8.42578125" style="111" customWidth="1"/>
    <col min="1288" max="1288" width="17.28515625" style="111" customWidth="1"/>
    <col min="1289" max="1536" width="9.140625" style="111"/>
    <col min="1537" max="1537" width="32.7109375" style="111" customWidth="1"/>
    <col min="1538" max="1538" width="7.7109375" style="111" customWidth="1"/>
    <col min="1539" max="1539" width="8.5703125" style="111" customWidth="1"/>
    <col min="1540" max="1540" width="8.140625" style="111" customWidth="1"/>
    <col min="1541" max="1541" width="9.42578125" style="111" customWidth="1"/>
    <col min="1542" max="1542" width="7.7109375" style="111" customWidth="1"/>
    <col min="1543" max="1543" width="8.42578125" style="111" customWidth="1"/>
    <col min="1544" max="1544" width="17.28515625" style="111" customWidth="1"/>
    <col min="1545" max="1792" width="9.140625" style="111"/>
    <col min="1793" max="1793" width="32.7109375" style="111" customWidth="1"/>
    <col min="1794" max="1794" width="7.7109375" style="111" customWidth="1"/>
    <col min="1795" max="1795" width="8.5703125" style="111" customWidth="1"/>
    <col min="1796" max="1796" width="8.140625" style="111" customWidth="1"/>
    <col min="1797" max="1797" width="9.42578125" style="111" customWidth="1"/>
    <col min="1798" max="1798" width="7.7109375" style="111" customWidth="1"/>
    <col min="1799" max="1799" width="8.42578125" style="111" customWidth="1"/>
    <col min="1800" max="1800" width="17.28515625" style="111" customWidth="1"/>
    <col min="1801" max="2048" width="9.140625" style="111"/>
    <col min="2049" max="2049" width="32.7109375" style="111" customWidth="1"/>
    <col min="2050" max="2050" width="7.7109375" style="111" customWidth="1"/>
    <col min="2051" max="2051" width="8.5703125" style="111" customWidth="1"/>
    <col min="2052" max="2052" width="8.140625" style="111" customWidth="1"/>
    <col min="2053" max="2053" width="9.42578125" style="111" customWidth="1"/>
    <col min="2054" max="2054" width="7.7109375" style="111" customWidth="1"/>
    <col min="2055" max="2055" width="8.42578125" style="111" customWidth="1"/>
    <col min="2056" max="2056" width="17.28515625" style="111" customWidth="1"/>
    <col min="2057" max="2304" width="9.140625" style="111"/>
    <col min="2305" max="2305" width="32.7109375" style="111" customWidth="1"/>
    <col min="2306" max="2306" width="7.7109375" style="111" customWidth="1"/>
    <col min="2307" max="2307" width="8.5703125" style="111" customWidth="1"/>
    <col min="2308" max="2308" width="8.140625" style="111" customWidth="1"/>
    <col min="2309" max="2309" width="9.42578125" style="111" customWidth="1"/>
    <col min="2310" max="2310" width="7.7109375" style="111" customWidth="1"/>
    <col min="2311" max="2311" width="8.42578125" style="111" customWidth="1"/>
    <col min="2312" max="2312" width="17.28515625" style="111" customWidth="1"/>
    <col min="2313" max="2560" width="9.140625" style="111"/>
    <col min="2561" max="2561" width="32.7109375" style="111" customWidth="1"/>
    <col min="2562" max="2562" width="7.7109375" style="111" customWidth="1"/>
    <col min="2563" max="2563" width="8.5703125" style="111" customWidth="1"/>
    <col min="2564" max="2564" width="8.140625" style="111" customWidth="1"/>
    <col min="2565" max="2565" width="9.42578125" style="111" customWidth="1"/>
    <col min="2566" max="2566" width="7.7109375" style="111" customWidth="1"/>
    <col min="2567" max="2567" width="8.42578125" style="111" customWidth="1"/>
    <col min="2568" max="2568" width="17.28515625" style="111" customWidth="1"/>
    <col min="2569" max="2816" width="9.140625" style="111"/>
    <col min="2817" max="2817" width="32.7109375" style="111" customWidth="1"/>
    <col min="2818" max="2818" width="7.7109375" style="111" customWidth="1"/>
    <col min="2819" max="2819" width="8.5703125" style="111" customWidth="1"/>
    <col min="2820" max="2820" width="8.140625" style="111" customWidth="1"/>
    <col min="2821" max="2821" width="9.42578125" style="111" customWidth="1"/>
    <col min="2822" max="2822" width="7.7109375" style="111" customWidth="1"/>
    <col min="2823" max="2823" width="8.42578125" style="111" customWidth="1"/>
    <col min="2824" max="2824" width="17.28515625" style="111" customWidth="1"/>
    <col min="2825" max="3072" width="9.140625" style="111"/>
    <col min="3073" max="3073" width="32.7109375" style="111" customWidth="1"/>
    <col min="3074" max="3074" width="7.7109375" style="111" customWidth="1"/>
    <col min="3075" max="3075" width="8.5703125" style="111" customWidth="1"/>
    <col min="3076" max="3076" width="8.140625" style="111" customWidth="1"/>
    <col min="3077" max="3077" width="9.42578125" style="111" customWidth="1"/>
    <col min="3078" max="3078" width="7.7109375" style="111" customWidth="1"/>
    <col min="3079" max="3079" width="8.42578125" style="111" customWidth="1"/>
    <col min="3080" max="3080" width="17.28515625" style="111" customWidth="1"/>
    <col min="3081" max="3328" width="9.140625" style="111"/>
    <col min="3329" max="3329" width="32.7109375" style="111" customWidth="1"/>
    <col min="3330" max="3330" width="7.7109375" style="111" customWidth="1"/>
    <col min="3331" max="3331" width="8.5703125" style="111" customWidth="1"/>
    <col min="3332" max="3332" width="8.140625" style="111" customWidth="1"/>
    <col min="3333" max="3333" width="9.42578125" style="111" customWidth="1"/>
    <col min="3334" max="3334" width="7.7109375" style="111" customWidth="1"/>
    <col min="3335" max="3335" width="8.42578125" style="111" customWidth="1"/>
    <col min="3336" max="3336" width="17.28515625" style="111" customWidth="1"/>
    <col min="3337" max="3584" width="9.140625" style="111"/>
    <col min="3585" max="3585" width="32.7109375" style="111" customWidth="1"/>
    <col min="3586" max="3586" width="7.7109375" style="111" customWidth="1"/>
    <col min="3587" max="3587" width="8.5703125" style="111" customWidth="1"/>
    <col min="3588" max="3588" width="8.140625" style="111" customWidth="1"/>
    <col min="3589" max="3589" width="9.42578125" style="111" customWidth="1"/>
    <col min="3590" max="3590" width="7.7109375" style="111" customWidth="1"/>
    <col min="3591" max="3591" width="8.42578125" style="111" customWidth="1"/>
    <col min="3592" max="3592" width="17.28515625" style="111" customWidth="1"/>
    <col min="3593" max="3840" width="9.140625" style="111"/>
    <col min="3841" max="3841" width="32.7109375" style="111" customWidth="1"/>
    <col min="3842" max="3842" width="7.7109375" style="111" customWidth="1"/>
    <col min="3843" max="3843" width="8.5703125" style="111" customWidth="1"/>
    <col min="3844" max="3844" width="8.140625" style="111" customWidth="1"/>
    <col min="3845" max="3845" width="9.42578125" style="111" customWidth="1"/>
    <col min="3846" max="3846" width="7.7109375" style="111" customWidth="1"/>
    <col min="3847" max="3847" width="8.42578125" style="111" customWidth="1"/>
    <col min="3848" max="3848" width="17.28515625" style="111" customWidth="1"/>
    <col min="3849" max="4096" width="9.140625" style="111"/>
    <col min="4097" max="4097" width="32.7109375" style="111" customWidth="1"/>
    <col min="4098" max="4098" width="7.7109375" style="111" customWidth="1"/>
    <col min="4099" max="4099" width="8.5703125" style="111" customWidth="1"/>
    <col min="4100" max="4100" width="8.140625" style="111" customWidth="1"/>
    <col min="4101" max="4101" width="9.42578125" style="111" customWidth="1"/>
    <col min="4102" max="4102" width="7.7109375" style="111" customWidth="1"/>
    <col min="4103" max="4103" width="8.42578125" style="111" customWidth="1"/>
    <col min="4104" max="4104" width="17.28515625" style="111" customWidth="1"/>
    <col min="4105" max="4352" width="9.140625" style="111"/>
    <col min="4353" max="4353" width="32.7109375" style="111" customWidth="1"/>
    <col min="4354" max="4354" width="7.7109375" style="111" customWidth="1"/>
    <col min="4355" max="4355" width="8.5703125" style="111" customWidth="1"/>
    <col min="4356" max="4356" width="8.140625" style="111" customWidth="1"/>
    <col min="4357" max="4357" width="9.42578125" style="111" customWidth="1"/>
    <col min="4358" max="4358" width="7.7109375" style="111" customWidth="1"/>
    <col min="4359" max="4359" width="8.42578125" style="111" customWidth="1"/>
    <col min="4360" max="4360" width="17.28515625" style="111" customWidth="1"/>
    <col min="4361" max="4608" width="9.140625" style="111"/>
    <col min="4609" max="4609" width="32.7109375" style="111" customWidth="1"/>
    <col min="4610" max="4610" width="7.7109375" style="111" customWidth="1"/>
    <col min="4611" max="4611" width="8.5703125" style="111" customWidth="1"/>
    <col min="4612" max="4612" width="8.140625" style="111" customWidth="1"/>
    <col min="4613" max="4613" width="9.42578125" style="111" customWidth="1"/>
    <col min="4614" max="4614" width="7.7109375" style="111" customWidth="1"/>
    <col min="4615" max="4615" width="8.42578125" style="111" customWidth="1"/>
    <col min="4616" max="4616" width="17.28515625" style="111" customWidth="1"/>
    <col min="4617" max="4864" width="9.140625" style="111"/>
    <col min="4865" max="4865" width="32.7109375" style="111" customWidth="1"/>
    <col min="4866" max="4866" width="7.7109375" style="111" customWidth="1"/>
    <col min="4867" max="4867" width="8.5703125" style="111" customWidth="1"/>
    <col min="4868" max="4868" width="8.140625" style="111" customWidth="1"/>
    <col min="4869" max="4869" width="9.42578125" style="111" customWidth="1"/>
    <col min="4870" max="4870" width="7.7109375" style="111" customWidth="1"/>
    <col min="4871" max="4871" width="8.42578125" style="111" customWidth="1"/>
    <col min="4872" max="4872" width="17.28515625" style="111" customWidth="1"/>
    <col min="4873" max="5120" width="9.140625" style="111"/>
    <col min="5121" max="5121" width="32.7109375" style="111" customWidth="1"/>
    <col min="5122" max="5122" width="7.7109375" style="111" customWidth="1"/>
    <col min="5123" max="5123" width="8.5703125" style="111" customWidth="1"/>
    <col min="5124" max="5124" width="8.140625" style="111" customWidth="1"/>
    <col min="5125" max="5125" width="9.42578125" style="111" customWidth="1"/>
    <col min="5126" max="5126" width="7.7109375" style="111" customWidth="1"/>
    <col min="5127" max="5127" width="8.42578125" style="111" customWidth="1"/>
    <col min="5128" max="5128" width="17.28515625" style="111" customWidth="1"/>
    <col min="5129" max="5376" width="9.140625" style="111"/>
    <col min="5377" max="5377" width="32.7109375" style="111" customWidth="1"/>
    <col min="5378" max="5378" width="7.7109375" style="111" customWidth="1"/>
    <col min="5379" max="5379" width="8.5703125" style="111" customWidth="1"/>
    <col min="5380" max="5380" width="8.140625" style="111" customWidth="1"/>
    <col min="5381" max="5381" width="9.42578125" style="111" customWidth="1"/>
    <col min="5382" max="5382" width="7.7109375" style="111" customWidth="1"/>
    <col min="5383" max="5383" width="8.42578125" style="111" customWidth="1"/>
    <col min="5384" max="5384" width="17.28515625" style="111" customWidth="1"/>
    <col min="5385" max="5632" width="9.140625" style="111"/>
    <col min="5633" max="5633" width="32.7109375" style="111" customWidth="1"/>
    <col min="5634" max="5634" width="7.7109375" style="111" customWidth="1"/>
    <col min="5635" max="5635" width="8.5703125" style="111" customWidth="1"/>
    <col min="5636" max="5636" width="8.140625" style="111" customWidth="1"/>
    <col min="5637" max="5637" width="9.42578125" style="111" customWidth="1"/>
    <col min="5638" max="5638" width="7.7109375" style="111" customWidth="1"/>
    <col min="5639" max="5639" width="8.42578125" style="111" customWidth="1"/>
    <col min="5640" max="5640" width="17.28515625" style="111" customWidth="1"/>
    <col min="5641" max="5888" width="9.140625" style="111"/>
    <col min="5889" max="5889" width="32.7109375" style="111" customWidth="1"/>
    <col min="5890" max="5890" width="7.7109375" style="111" customWidth="1"/>
    <col min="5891" max="5891" width="8.5703125" style="111" customWidth="1"/>
    <col min="5892" max="5892" width="8.140625" style="111" customWidth="1"/>
    <col min="5893" max="5893" width="9.42578125" style="111" customWidth="1"/>
    <col min="5894" max="5894" width="7.7109375" style="111" customWidth="1"/>
    <col min="5895" max="5895" width="8.42578125" style="111" customWidth="1"/>
    <col min="5896" max="5896" width="17.28515625" style="111" customWidth="1"/>
    <col min="5897" max="6144" width="9.140625" style="111"/>
    <col min="6145" max="6145" width="32.7109375" style="111" customWidth="1"/>
    <col min="6146" max="6146" width="7.7109375" style="111" customWidth="1"/>
    <col min="6147" max="6147" width="8.5703125" style="111" customWidth="1"/>
    <col min="6148" max="6148" width="8.140625" style="111" customWidth="1"/>
    <col min="6149" max="6149" width="9.42578125" style="111" customWidth="1"/>
    <col min="6150" max="6150" width="7.7109375" style="111" customWidth="1"/>
    <col min="6151" max="6151" width="8.42578125" style="111" customWidth="1"/>
    <col min="6152" max="6152" width="17.28515625" style="111" customWidth="1"/>
    <col min="6153" max="6400" width="9.140625" style="111"/>
    <col min="6401" max="6401" width="32.7109375" style="111" customWidth="1"/>
    <col min="6402" max="6402" width="7.7109375" style="111" customWidth="1"/>
    <col min="6403" max="6403" width="8.5703125" style="111" customWidth="1"/>
    <col min="6404" max="6404" width="8.140625" style="111" customWidth="1"/>
    <col min="6405" max="6405" width="9.42578125" style="111" customWidth="1"/>
    <col min="6406" max="6406" width="7.7109375" style="111" customWidth="1"/>
    <col min="6407" max="6407" width="8.42578125" style="111" customWidth="1"/>
    <col min="6408" max="6408" width="17.28515625" style="111" customWidth="1"/>
    <col min="6409" max="6656" width="9.140625" style="111"/>
    <col min="6657" max="6657" width="32.7109375" style="111" customWidth="1"/>
    <col min="6658" max="6658" width="7.7109375" style="111" customWidth="1"/>
    <col min="6659" max="6659" width="8.5703125" style="111" customWidth="1"/>
    <col min="6660" max="6660" width="8.140625" style="111" customWidth="1"/>
    <col min="6661" max="6661" width="9.42578125" style="111" customWidth="1"/>
    <col min="6662" max="6662" width="7.7109375" style="111" customWidth="1"/>
    <col min="6663" max="6663" width="8.42578125" style="111" customWidth="1"/>
    <col min="6664" max="6664" width="17.28515625" style="111" customWidth="1"/>
    <col min="6665" max="6912" width="9.140625" style="111"/>
    <col min="6913" max="6913" width="32.7109375" style="111" customWidth="1"/>
    <col min="6914" max="6914" width="7.7109375" style="111" customWidth="1"/>
    <col min="6915" max="6915" width="8.5703125" style="111" customWidth="1"/>
    <col min="6916" max="6916" width="8.140625" style="111" customWidth="1"/>
    <col min="6917" max="6917" width="9.42578125" style="111" customWidth="1"/>
    <col min="6918" max="6918" width="7.7109375" style="111" customWidth="1"/>
    <col min="6919" max="6919" width="8.42578125" style="111" customWidth="1"/>
    <col min="6920" max="6920" width="17.28515625" style="111" customWidth="1"/>
    <col min="6921" max="7168" width="9.140625" style="111"/>
    <col min="7169" max="7169" width="32.7109375" style="111" customWidth="1"/>
    <col min="7170" max="7170" width="7.7109375" style="111" customWidth="1"/>
    <col min="7171" max="7171" width="8.5703125" style="111" customWidth="1"/>
    <col min="7172" max="7172" width="8.140625" style="111" customWidth="1"/>
    <col min="7173" max="7173" width="9.42578125" style="111" customWidth="1"/>
    <col min="7174" max="7174" width="7.7109375" style="111" customWidth="1"/>
    <col min="7175" max="7175" width="8.42578125" style="111" customWidth="1"/>
    <col min="7176" max="7176" width="17.28515625" style="111" customWidth="1"/>
    <col min="7177" max="7424" width="9.140625" style="111"/>
    <col min="7425" max="7425" width="32.7109375" style="111" customWidth="1"/>
    <col min="7426" max="7426" width="7.7109375" style="111" customWidth="1"/>
    <col min="7427" max="7427" width="8.5703125" style="111" customWidth="1"/>
    <col min="7428" max="7428" width="8.140625" style="111" customWidth="1"/>
    <col min="7429" max="7429" width="9.42578125" style="111" customWidth="1"/>
    <col min="7430" max="7430" width="7.7109375" style="111" customWidth="1"/>
    <col min="7431" max="7431" width="8.42578125" style="111" customWidth="1"/>
    <col min="7432" max="7432" width="17.28515625" style="111" customWidth="1"/>
    <col min="7433" max="7680" width="9.140625" style="111"/>
    <col min="7681" max="7681" width="32.7109375" style="111" customWidth="1"/>
    <col min="7682" max="7682" width="7.7109375" style="111" customWidth="1"/>
    <col min="7683" max="7683" width="8.5703125" style="111" customWidth="1"/>
    <col min="7684" max="7684" width="8.140625" style="111" customWidth="1"/>
    <col min="7685" max="7685" width="9.42578125" style="111" customWidth="1"/>
    <col min="7686" max="7686" width="7.7109375" style="111" customWidth="1"/>
    <col min="7687" max="7687" width="8.42578125" style="111" customWidth="1"/>
    <col min="7688" max="7688" width="17.28515625" style="111" customWidth="1"/>
    <col min="7689" max="7936" width="9.140625" style="111"/>
    <col min="7937" max="7937" width="32.7109375" style="111" customWidth="1"/>
    <col min="7938" max="7938" width="7.7109375" style="111" customWidth="1"/>
    <col min="7939" max="7939" width="8.5703125" style="111" customWidth="1"/>
    <col min="7940" max="7940" width="8.140625" style="111" customWidth="1"/>
    <col min="7941" max="7941" width="9.42578125" style="111" customWidth="1"/>
    <col min="7942" max="7942" width="7.7109375" style="111" customWidth="1"/>
    <col min="7943" max="7943" width="8.42578125" style="111" customWidth="1"/>
    <col min="7944" max="7944" width="17.28515625" style="111" customWidth="1"/>
    <col min="7945" max="8192" width="9.140625" style="111"/>
    <col min="8193" max="8193" width="32.7109375" style="111" customWidth="1"/>
    <col min="8194" max="8194" width="7.7109375" style="111" customWidth="1"/>
    <col min="8195" max="8195" width="8.5703125" style="111" customWidth="1"/>
    <col min="8196" max="8196" width="8.140625" style="111" customWidth="1"/>
    <col min="8197" max="8197" width="9.42578125" style="111" customWidth="1"/>
    <col min="8198" max="8198" width="7.7109375" style="111" customWidth="1"/>
    <col min="8199" max="8199" width="8.42578125" style="111" customWidth="1"/>
    <col min="8200" max="8200" width="17.28515625" style="111" customWidth="1"/>
    <col min="8201" max="8448" width="9.140625" style="111"/>
    <col min="8449" max="8449" width="32.7109375" style="111" customWidth="1"/>
    <col min="8450" max="8450" width="7.7109375" style="111" customWidth="1"/>
    <col min="8451" max="8451" width="8.5703125" style="111" customWidth="1"/>
    <col min="8452" max="8452" width="8.140625" style="111" customWidth="1"/>
    <col min="8453" max="8453" width="9.42578125" style="111" customWidth="1"/>
    <col min="8454" max="8454" width="7.7109375" style="111" customWidth="1"/>
    <col min="8455" max="8455" width="8.42578125" style="111" customWidth="1"/>
    <col min="8456" max="8456" width="17.28515625" style="111" customWidth="1"/>
    <col min="8457" max="8704" width="9.140625" style="111"/>
    <col min="8705" max="8705" width="32.7109375" style="111" customWidth="1"/>
    <col min="8706" max="8706" width="7.7109375" style="111" customWidth="1"/>
    <col min="8707" max="8707" width="8.5703125" style="111" customWidth="1"/>
    <col min="8708" max="8708" width="8.140625" style="111" customWidth="1"/>
    <col min="8709" max="8709" width="9.42578125" style="111" customWidth="1"/>
    <col min="8710" max="8710" width="7.7109375" style="111" customWidth="1"/>
    <col min="8711" max="8711" width="8.42578125" style="111" customWidth="1"/>
    <col min="8712" max="8712" width="17.28515625" style="111" customWidth="1"/>
    <col min="8713" max="8960" width="9.140625" style="111"/>
    <col min="8961" max="8961" width="32.7109375" style="111" customWidth="1"/>
    <col min="8962" max="8962" width="7.7109375" style="111" customWidth="1"/>
    <col min="8963" max="8963" width="8.5703125" style="111" customWidth="1"/>
    <col min="8964" max="8964" width="8.140625" style="111" customWidth="1"/>
    <col min="8965" max="8965" width="9.42578125" style="111" customWidth="1"/>
    <col min="8966" max="8966" width="7.7109375" style="111" customWidth="1"/>
    <col min="8967" max="8967" width="8.42578125" style="111" customWidth="1"/>
    <col min="8968" max="8968" width="17.28515625" style="111" customWidth="1"/>
    <col min="8969" max="9216" width="9.140625" style="111"/>
    <col min="9217" max="9217" width="32.7109375" style="111" customWidth="1"/>
    <col min="9218" max="9218" width="7.7109375" style="111" customWidth="1"/>
    <col min="9219" max="9219" width="8.5703125" style="111" customWidth="1"/>
    <col min="9220" max="9220" width="8.140625" style="111" customWidth="1"/>
    <col min="9221" max="9221" width="9.42578125" style="111" customWidth="1"/>
    <col min="9222" max="9222" width="7.7109375" style="111" customWidth="1"/>
    <col min="9223" max="9223" width="8.42578125" style="111" customWidth="1"/>
    <col min="9224" max="9224" width="17.28515625" style="111" customWidth="1"/>
    <col min="9225" max="9472" width="9.140625" style="111"/>
    <col min="9473" max="9473" width="32.7109375" style="111" customWidth="1"/>
    <col min="9474" max="9474" width="7.7109375" style="111" customWidth="1"/>
    <col min="9475" max="9475" width="8.5703125" style="111" customWidth="1"/>
    <col min="9476" max="9476" width="8.140625" style="111" customWidth="1"/>
    <col min="9477" max="9477" width="9.42578125" style="111" customWidth="1"/>
    <col min="9478" max="9478" width="7.7109375" style="111" customWidth="1"/>
    <col min="9479" max="9479" width="8.42578125" style="111" customWidth="1"/>
    <col min="9480" max="9480" width="17.28515625" style="111" customWidth="1"/>
    <col min="9481" max="9728" width="9.140625" style="111"/>
    <col min="9729" max="9729" width="32.7109375" style="111" customWidth="1"/>
    <col min="9730" max="9730" width="7.7109375" style="111" customWidth="1"/>
    <col min="9731" max="9731" width="8.5703125" style="111" customWidth="1"/>
    <col min="9732" max="9732" width="8.140625" style="111" customWidth="1"/>
    <col min="9733" max="9733" width="9.42578125" style="111" customWidth="1"/>
    <col min="9734" max="9734" width="7.7109375" style="111" customWidth="1"/>
    <col min="9735" max="9735" width="8.42578125" style="111" customWidth="1"/>
    <col min="9736" max="9736" width="17.28515625" style="111" customWidth="1"/>
    <col min="9737" max="9984" width="9.140625" style="111"/>
    <col min="9985" max="9985" width="32.7109375" style="111" customWidth="1"/>
    <col min="9986" max="9986" width="7.7109375" style="111" customWidth="1"/>
    <col min="9987" max="9987" width="8.5703125" style="111" customWidth="1"/>
    <col min="9988" max="9988" width="8.140625" style="111" customWidth="1"/>
    <col min="9989" max="9989" width="9.42578125" style="111" customWidth="1"/>
    <col min="9990" max="9990" width="7.7109375" style="111" customWidth="1"/>
    <col min="9991" max="9991" width="8.42578125" style="111" customWidth="1"/>
    <col min="9992" max="9992" width="17.28515625" style="111" customWidth="1"/>
    <col min="9993" max="10240" width="9.140625" style="111"/>
    <col min="10241" max="10241" width="32.7109375" style="111" customWidth="1"/>
    <col min="10242" max="10242" width="7.7109375" style="111" customWidth="1"/>
    <col min="10243" max="10243" width="8.5703125" style="111" customWidth="1"/>
    <col min="10244" max="10244" width="8.140625" style="111" customWidth="1"/>
    <col min="10245" max="10245" width="9.42578125" style="111" customWidth="1"/>
    <col min="10246" max="10246" width="7.7109375" style="111" customWidth="1"/>
    <col min="10247" max="10247" width="8.42578125" style="111" customWidth="1"/>
    <col min="10248" max="10248" width="17.28515625" style="111" customWidth="1"/>
    <col min="10249" max="10496" width="9.140625" style="111"/>
    <col min="10497" max="10497" width="32.7109375" style="111" customWidth="1"/>
    <col min="10498" max="10498" width="7.7109375" style="111" customWidth="1"/>
    <col min="10499" max="10499" width="8.5703125" style="111" customWidth="1"/>
    <col min="10500" max="10500" width="8.140625" style="111" customWidth="1"/>
    <col min="10501" max="10501" width="9.42578125" style="111" customWidth="1"/>
    <col min="10502" max="10502" width="7.7109375" style="111" customWidth="1"/>
    <col min="10503" max="10503" width="8.42578125" style="111" customWidth="1"/>
    <col min="10504" max="10504" width="17.28515625" style="111" customWidth="1"/>
    <col min="10505" max="10752" width="9.140625" style="111"/>
    <col min="10753" max="10753" width="32.7109375" style="111" customWidth="1"/>
    <col min="10754" max="10754" width="7.7109375" style="111" customWidth="1"/>
    <col min="10755" max="10755" width="8.5703125" style="111" customWidth="1"/>
    <col min="10756" max="10756" width="8.140625" style="111" customWidth="1"/>
    <col min="10757" max="10757" width="9.42578125" style="111" customWidth="1"/>
    <col min="10758" max="10758" width="7.7109375" style="111" customWidth="1"/>
    <col min="10759" max="10759" width="8.42578125" style="111" customWidth="1"/>
    <col min="10760" max="10760" width="17.28515625" style="111" customWidth="1"/>
    <col min="10761" max="11008" width="9.140625" style="111"/>
    <col min="11009" max="11009" width="32.7109375" style="111" customWidth="1"/>
    <col min="11010" max="11010" width="7.7109375" style="111" customWidth="1"/>
    <col min="11011" max="11011" width="8.5703125" style="111" customWidth="1"/>
    <col min="11012" max="11012" width="8.140625" style="111" customWidth="1"/>
    <col min="11013" max="11013" width="9.42578125" style="111" customWidth="1"/>
    <col min="11014" max="11014" width="7.7109375" style="111" customWidth="1"/>
    <col min="11015" max="11015" width="8.42578125" style="111" customWidth="1"/>
    <col min="11016" max="11016" width="17.28515625" style="111" customWidth="1"/>
    <col min="11017" max="11264" width="9.140625" style="111"/>
    <col min="11265" max="11265" width="32.7109375" style="111" customWidth="1"/>
    <col min="11266" max="11266" width="7.7109375" style="111" customWidth="1"/>
    <col min="11267" max="11267" width="8.5703125" style="111" customWidth="1"/>
    <col min="11268" max="11268" width="8.140625" style="111" customWidth="1"/>
    <col min="11269" max="11269" width="9.42578125" style="111" customWidth="1"/>
    <col min="11270" max="11270" width="7.7109375" style="111" customWidth="1"/>
    <col min="11271" max="11271" width="8.42578125" style="111" customWidth="1"/>
    <col min="11272" max="11272" width="17.28515625" style="111" customWidth="1"/>
    <col min="11273" max="11520" width="9.140625" style="111"/>
    <col min="11521" max="11521" width="32.7109375" style="111" customWidth="1"/>
    <col min="11522" max="11522" width="7.7109375" style="111" customWidth="1"/>
    <col min="11523" max="11523" width="8.5703125" style="111" customWidth="1"/>
    <col min="11524" max="11524" width="8.140625" style="111" customWidth="1"/>
    <col min="11525" max="11525" width="9.42578125" style="111" customWidth="1"/>
    <col min="11526" max="11526" width="7.7109375" style="111" customWidth="1"/>
    <col min="11527" max="11527" width="8.42578125" style="111" customWidth="1"/>
    <col min="11528" max="11528" width="17.28515625" style="111" customWidth="1"/>
    <col min="11529" max="11776" width="9.140625" style="111"/>
    <col min="11777" max="11777" width="32.7109375" style="111" customWidth="1"/>
    <col min="11778" max="11778" width="7.7109375" style="111" customWidth="1"/>
    <col min="11779" max="11779" width="8.5703125" style="111" customWidth="1"/>
    <col min="11780" max="11780" width="8.140625" style="111" customWidth="1"/>
    <col min="11781" max="11781" width="9.42578125" style="111" customWidth="1"/>
    <col min="11782" max="11782" width="7.7109375" style="111" customWidth="1"/>
    <col min="11783" max="11783" width="8.42578125" style="111" customWidth="1"/>
    <col min="11784" max="11784" width="17.28515625" style="111" customWidth="1"/>
    <col min="11785" max="12032" width="9.140625" style="111"/>
    <col min="12033" max="12033" width="32.7109375" style="111" customWidth="1"/>
    <col min="12034" max="12034" width="7.7109375" style="111" customWidth="1"/>
    <col min="12035" max="12035" width="8.5703125" style="111" customWidth="1"/>
    <col min="12036" max="12036" width="8.140625" style="111" customWidth="1"/>
    <col min="12037" max="12037" width="9.42578125" style="111" customWidth="1"/>
    <col min="12038" max="12038" width="7.7109375" style="111" customWidth="1"/>
    <col min="12039" max="12039" width="8.42578125" style="111" customWidth="1"/>
    <col min="12040" max="12040" width="17.28515625" style="111" customWidth="1"/>
    <col min="12041" max="12288" width="9.140625" style="111"/>
    <col min="12289" max="12289" width="32.7109375" style="111" customWidth="1"/>
    <col min="12290" max="12290" width="7.7109375" style="111" customWidth="1"/>
    <col min="12291" max="12291" width="8.5703125" style="111" customWidth="1"/>
    <col min="12292" max="12292" width="8.140625" style="111" customWidth="1"/>
    <col min="12293" max="12293" width="9.42578125" style="111" customWidth="1"/>
    <col min="12294" max="12294" width="7.7109375" style="111" customWidth="1"/>
    <col min="12295" max="12295" width="8.42578125" style="111" customWidth="1"/>
    <col min="12296" max="12296" width="17.28515625" style="111" customWidth="1"/>
    <col min="12297" max="12544" width="9.140625" style="111"/>
    <col min="12545" max="12545" width="32.7109375" style="111" customWidth="1"/>
    <col min="12546" max="12546" width="7.7109375" style="111" customWidth="1"/>
    <col min="12547" max="12547" width="8.5703125" style="111" customWidth="1"/>
    <col min="12548" max="12548" width="8.140625" style="111" customWidth="1"/>
    <col min="12549" max="12549" width="9.42578125" style="111" customWidth="1"/>
    <col min="12550" max="12550" width="7.7109375" style="111" customWidth="1"/>
    <col min="12551" max="12551" width="8.42578125" style="111" customWidth="1"/>
    <col min="12552" max="12552" width="17.28515625" style="111" customWidth="1"/>
    <col min="12553" max="12800" width="9.140625" style="111"/>
    <col min="12801" max="12801" width="32.7109375" style="111" customWidth="1"/>
    <col min="12802" max="12802" width="7.7109375" style="111" customWidth="1"/>
    <col min="12803" max="12803" width="8.5703125" style="111" customWidth="1"/>
    <col min="12804" max="12804" width="8.140625" style="111" customWidth="1"/>
    <col min="12805" max="12805" width="9.42578125" style="111" customWidth="1"/>
    <col min="12806" max="12806" width="7.7109375" style="111" customWidth="1"/>
    <col min="12807" max="12807" width="8.42578125" style="111" customWidth="1"/>
    <col min="12808" max="12808" width="17.28515625" style="111" customWidth="1"/>
    <col min="12809" max="13056" width="9.140625" style="111"/>
    <col min="13057" max="13057" width="32.7109375" style="111" customWidth="1"/>
    <col min="13058" max="13058" width="7.7109375" style="111" customWidth="1"/>
    <col min="13059" max="13059" width="8.5703125" style="111" customWidth="1"/>
    <col min="13060" max="13060" width="8.140625" style="111" customWidth="1"/>
    <col min="13061" max="13061" width="9.42578125" style="111" customWidth="1"/>
    <col min="13062" max="13062" width="7.7109375" style="111" customWidth="1"/>
    <col min="13063" max="13063" width="8.42578125" style="111" customWidth="1"/>
    <col min="13064" max="13064" width="17.28515625" style="111" customWidth="1"/>
    <col min="13065" max="13312" width="9.140625" style="111"/>
    <col min="13313" max="13313" width="32.7109375" style="111" customWidth="1"/>
    <col min="13314" max="13314" width="7.7109375" style="111" customWidth="1"/>
    <col min="13315" max="13315" width="8.5703125" style="111" customWidth="1"/>
    <col min="13316" max="13316" width="8.140625" style="111" customWidth="1"/>
    <col min="13317" max="13317" width="9.42578125" style="111" customWidth="1"/>
    <col min="13318" max="13318" width="7.7109375" style="111" customWidth="1"/>
    <col min="13319" max="13319" width="8.42578125" style="111" customWidth="1"/>
    <col min="13320" max="13320" width="17.28515625" style="111" customWidth="1"/>
    <col min="13321" max="13568" width="9.140625" style="111"/>
    <col min="13569" max="13569" width="32.7109375" style="111" customWidth="1"/>
    <col min="13570" max="13570" width="7.7109375" style="111" customWidth="1"/>
    <col min="13571" max="13571" width="8.5703125" style="111" customWidth="1"/>
    <col min="13572" max="13572" width="8.140625" style="111" customWidth="1"/>
    <col min="13573" max="13573" width="9.42578125" style="111" customWidth="1"/>
    <col min="13574" max="13574" width="7.7109375" style="111" customWidth="1"/>
    <col min="13575" max="13575" width="8.42578125" style="111" customWidth="1"/>
    <col min="13576" max="13576" width="17.28515625" style="111" customWidth="1"/>
    <col min="13577" max="13824" width="9.140625" style="111"/>
    <col min="13825" max="13825" width="32.7109375" style="111" customWidth="1"/>
    <col min="13826" max="13826" width="7.7109375" style="111" customWidth="1"/>
    <col min="13827" max="13827" width="8.5703125" style="111" customWidth="1"/>
    <col min="13828" max="13828" width="8.140625" style="111" customWidth="1"/>
    <col min="13829" max="13829" width="9.42578125" style="111" customWidth="1"/>
    <col min="13830" max="13830" width="7.7109375" style="111" customWidth="1"/>
    <col min="13831" max="13831" width="8.42578125" style="111" customWidth="1"/>
    <col min="13832" max="13832" width="17.28515625" style="111" customWidth="1"/>
    <col min="13833" max="14080" width="9.140625" style="111"/>
    <col min="14081" max="14081" width="32.7109375" style="111" customWidth="1"/>
    <col min="14082" max="14082" width="7.7109375" style="111" customWidth="1"/>
    <col min="14083" max="14083" width="8.5703125" style="111" customWidth="1"/>
    <col min="14084" max="14084" width="8.140625" style="111" customWidth="1"/>
    <col min="14085" max="14085" width="9.42578125" style="111" customWidth="1"/>
    <col min="14086" max="14086" width="7.7109375" style="111" customWidth="1"/>
    <col min="14087" max="14087" width="8.42578125" style="111" customWidth="1"/>
    <col min="14088" max="14088" width="17.28515625" style="111" customWidth="1"/>
    <col min="14089" max="14336" width="9.140625" style="111"/>
    <col min="14337" max="14337" width="32.7109375" style="111" customWidth="1"/>
    <col min="14338" max="14338" width="7.7109375" style="111" customWidth="1"/>
    <col min="14339" max="14339" width="8.5703125" style="111" customWidth="1"/>
    <col min="14340" max="14340" width="8.140625" style="111" customWidth="1"/>
    <col min="14341" max="14341" width="9.42578125" style="111" customWidth="1"/>
    <col min="14342" max="14342" width="7.7109375" style="111" customWidth="1"/>
    <col min="14343" max="14343" width="8.42578125" style="111" customWidth="1"/>
    <col min="14344" max="14344" width="17.28515625" style="111" customWidth="1"/>
    <col min="14345" max="14592" width="9.140625" style="111"/>
    <col min="14593" max="14593" width="32.7109375" style="111" customWidth="1"/>
    <col min="14594" max="14594" width="7.7109375" style="111" customWidth="1"/>
    <col min="14595" max="14595" width="8.5703125" style="111" customWidth="1"/>
    <col min="14596" max="14596" width="8.140625" style="111" customWidth="1"/>
    <col min="14597" max="14597" width="9.42578125" style="111" customWidth="1"/>
    <col min="14598" max="14598" width="7.7109375" style="111" customWidth="1"/>
    <col min="14599" max="14599" width="8.42578125" style="111" customWidth="1"/>
    <col min="14600" max="14600" width="17.28515625" style="111" customWidth="1"/>
    <col min="14601" max="14848" width="9.140625" style="111"/>
    <col min="14849" max="14849" width="32.7109375" style="111" customWidth="1"/>
    <col min="14850" max="14850" width="7.7109375" style="111" customWidth="1"/>
    <col min="14851" max="14851" width="8.5703125" style="111" customWidth="1"/>
    <col min="14852" max="14852" width="8.140625" style="111" customWidth="1"/>
    <col min="14853" max="14853" width="9.42578125" style="111" customWidth="1"/>
    <col min="14854" max="14854" width="7.7109375" style="111" customWidth="1"/>
    <col min="14855" max="14855" width="8.42578125" style="111" customWidth="1"/>
    <col min="14856" max="14856" width="17.28515625" style="111" customWidth="1"/>
    <col min="14857" max="15104" width="9.140625" style="111"/>
    <col min="15105" max="15105" width="32.7109375" style="111" customWidth="1"/>
    <col min="15106" max="15106" width="7.7109375" style="111" customWidth="1"/>
    <col min="15107" max="15107" width="8.5703125" style="111" customWidth="1"/>
    <col min="15108" max="15108" width="8.140625" style="111" customWidth="1"/>
    <col min="15109" max="15109" width="9.42578125" style="111" customWidth="1"/>
    <col min="15110" max="15110" width="7.7109375" style="111" customWidth="1"/>
    <col min="15111" max="15111" width="8.42578125" style="111" customWidth="1"/>
    <col min="15112" max="15112" width="17.28515625" style="111" customWidth="1"/>
    <col min="15113" max="15360" width="9.140625" style="111"/>
    <col min="15361" max="15361" width="32.7109375" style="111" customWidth="1"/>
    <col min="15362" max="15362" width="7.7109375" style="111" customWidth="1"/>
    <col min="15363" max="15363" width="8.5703125" style="111" customWidth="1"/>
    <col min="15364" max="15364" width="8.140625" style="111" customWidth="1"/>
    <col min="15365" max="15365" width="9.42578125" style="111" customWidth="1"/>
    <col min="15366" max="15366" width="7.7109375" style="111" customWidth="1"/>
    <col min="15367" max="15367" width="8.42578125" style="111" customWidth="1"/>
    <col min="15368" max="15368" width="17.28515625" style="111" customWidth="1"/>
    <col min="15369" max="15616" width="9.140625" style="111"/>
    <col min="15617" max="15617" width="32.7109375" style="111" customWidth="1"/>
    <col min="15618" max="15618" width="7.7109375" style="111" customWidth="1"/>
    <col min="15619" max="15619" width="8.5703125" style="111" customWidth="1"/>
    <col min="15620" max="15620" width="8.140625" style="111" customWidth="1"/>
    <col min="15621" max="15621" width="9.42578125" style="111" customWidth="1"/>
    <col min="15622" max="15622" width="7.7109375" style="111" customWidth="1"/>
    <col min="15623" max="15623" width="8.42578125" style="111" customWidth="1"/>
    <col min="15624" max="15624" width="17.28515625" style="111" customWidth="1"/>
    <col min="15625" max="15872" width="9.140625" style="111"/>
    <col min="15873" max="15873" width="32.7109375" style="111" customWidth="1"/>
    <col min="15874" max="15874" width="7.7109375" style="111" customWidth="1"/>
    <col min="15875" max="15875" width="8.5703125" style="111" customWidth="1"/>
    <col min="15876" max="15876" width="8.140625" style="111" customWidth="1"/>
    <col min="15877" max="15877" width="9.42578125" style="111" customWidth="1"/>
    <col min="15878" max="15878" width="7.7109375" style="111" customWidth="1"/>
    <col min="15879" max="15879" width="8.42578125" style="111" customWidth="1"/>
    <col min="15880" max="15880" width="17.28515625" style="111" customWidth="1"/>
    <col min="15881" max="16128" width="9.140625" style="111"/>
    <col min="16129" max="16129" width="32.7109375" style="111" customWidth="1"/>
    <col min="16130" max="16130" width="7.7109375" style="111" customWidth="1"/>
    <col min="16131" max="16131" width="8.5703125" style="111" customWidth="1"/>
    <col min="16132" max="16132" width="8.140625" style="111" customWidth="1"/>
    <col min="16133" max="16133" width="9.42578125" style="111" customWidth="1"/>
    <col min="16134" max="16134" width="7.7109375" style="111" customWidth="1"/>
    <col min="16135" max="16135" width="8.42578125" style="111" customWidth="1"/>
    <col min="16136" max="16136" width="17.28515625" style="111" customWidth="1"/>
    <col min="16137" max="16384" width="9.140625" style="111"/>
  </cols>
  <sheetData>
    <row r="1" spans="1:8" ht="17.25" customHeight="1" x14ac:dyDescent="0.3">
      <c r="A1" s="230" t="s">
        <v>149</v>
      </c>
      <c r="B1" s="230"/>
      <c r="C1" s="230"/>
      <c r="D1" s="230"/>
      <c r="E1" s="230"/>
      <c r="F1" s="230"/>
      <c r="G1" s="230"/>
      <c r="H1" s="230"/>
    </row>
    <row r="2" spans="1:8" x14ac:dyDescent="0.2">
      <c r="A2" s="227" t="s">
        <v>0</v>
      </c>
      <c r="B2" s="227"/>
      <c r="C2" s="227"/>
      <c r="D2" s="227"/>
      <c r="E2" s="227"/>
      <c r="F2" s="227"/>
      <c r="G2" s="227"/>
      <c r="H2" s="227"/>
    </row>
    <row r="3" spans="1:8" x14ac:dyDescent="0.2">
      <c r="A3" s="228" t="s">
        <v>1</v>
      </c>
      <c r="B3" s="228"/>
      <c r="C3" s="228"/>
      <c r="D3" s="228"/>
      <c r="E3" s="228"/>
      <c r="F3" s="228"/>
      <c r="G3" s="228"/>
      <c r="H3" s="228"/>
    </row>
    <row r="4" spans="1:8" x14ac:dyDescent="0.2">
      <c r="A4" s="227" t="s">
        <v>2</v>
      </c>
      <c r="B4" s="228" t="s">
        <v>3</v>
      </c>
      <c r="C4" s="228"/>
      <c r="D4" s="228"/>
      <c r="E4" s="228"/>
      <c r="F4" s="228"/>
      <c r="G4" s="227" t="s">
        <v>4</v>
      </c>
      <c r="H4" s="227" t="s">
        <v>5</v>
      </c>
    </row>
    <row r="5" spans="1:8" ht="11.45" customHeight="1" x14ac:dyDescent="0.2">
      <c r="A5" s="227"/>
      <c r="B5" s="112" t="s">
        <v>6</v>
      </c>
      <c r="C5" s="112" t="s">
        <v>7</v>
      </c>
      <c r="D5" s="112" t="s">
        <v>8</v>
      </c>
      <c r="E5" s="112" t="s">
        <v>9</v>
      </c>
      <c r="F5" s="112" t="s">
        <v>10</v>
      </c>
      <c r="G5" s="227"/>
      <c r="H5" s="227"/>
    </row>
    <row r="6" spans="1:8" x14ac:dyDescent="0.2">
      <c r="A6" s="227" t="s">
        <v>11</v>
      </c>
      <c r="B6" s="227"/>
      <c r="C6" s="227"/>
      <c r="D6" s="227"/>
      <c r="E6" s="227"/>
      <c r="F6" s="227"/>
      <c r="G6" s="227"/>
      <c r="H6" s="227"/>
    </row>
    <row r="7" spans="1:8" ht="11.45" customHeight="1" x14ac:dyDescent="0.2">
      <c r="A7" s="113" t="s">
        <v>126</v>
      </c>
      <c r="B7" s="114">
        <v>250</v>
      </c>
      <c r="C7" s="114">
        <v>5.56</v>
      </c>
      <c r="D7" s="114">
        <v>9.6300000000000008</v>
      </c>
      <c r="E7" s="114">
        <v>39.49</v>
      </c>
      <c r="F7" s="114">
        <v>264.58</v>
      </c>
      <c r="G7" s="114" t="s">
        <v>127</v>
      </c>
      <c r="H7" s="115" t="s">
        <v>12</v>
      </c>
    </row>
    <row r="8" spans="1:8" ht="11.45" customHeight="1" x14ac:dyDescent="0.2">
      <c r="A8" s="113" t="s">
        <v>128</v>
      </c>
      <c r="B8" s="116">
        <v>30</v>
      </c>
      <c r="C8" s="114">
        <v>6.96</v>
      </c>
      <c r="D8" s="114">
        <v>8.85</v>
      </c>
      <c r="E8" s="114">
        <v>0</v>
      </c>
      <c r="F8" s="114">
        <v>108</v>
      </c>
      <c r="G8" s="114" t="s">
        <v>129</v>
      </c>
      <c r="H8" s="113" t="s">
        <v>130</v>
      </c>
    </row>
    <row r="9" spans="1:8" ht="12.75" customHeight="1" x14ac:dyDescent="0.2">
      <c r="A9" s="117" t="s">
        <v>13</v>
      </c>
      <c r="B9" s="116">
        <v>215</v>
      </c>
      <c r="C9" s="116">
        <v>7.0000000000000007E-2</v>
      </c>
      <c r="D9" s="116">
        <v>0.02</v>
      </c>
      <c r="E9" s="116">
        <v>15</v>
      </c>
      <c r="F9" s="116">
        <v>60</v>
      </c>
      <c r="G9" s="116" t="s">
        <v>14</v>
      </c>
      <c r="H9" s="113" t="s">
        <v>15</v>
      </c>
    </row>
    <row r="10" spans="1:8" s="119" customFormat="1" ht="12" customHeight="1" x14ac:dyDescent="0.25">
      <c r="A10" s="118" t="s">
        <v>16</v>
      </c>
      <c r="B10" s="116">
        <v>200</v>
      </c>
      <c r="C10" s="116">
        <v>0.6</v>
      </c>
      <c r="D10" s="116">
        <v>0.4</v>
      </c>
      <c r="E10" s="116">
        <v>20.2</v>
      </c>
      <c r="F10" s="116">
        <v>92</v>
      </c>
      <c r="G10" s="116"/>
      <c r="H10" s="117"/>
    </row>
    <row r="11" spans="1:8" ht="12.75" customHeight="1" x14ac:dyDescent="0.2">
      <c r="A11" s="120" t="s">
        <v>17</v>
      </c>
      <c r="B11" s="112">
        <f>SUM(B7:B10)</f>
        <v>695</v>
      </c>
      <c r="C11" s="121">
        <f>SUM(C7:C10)</f>
        <v>13.19</v>
      </c>
      <c r="D11" s="121">
        <f>SUM(D7:D10)</f>
        <v>18.899999999999999</v>
      </c>
      <c r="E11" s="121">
        <f>SUM(E7:E10)</f>
        <v>74.69</v>
      </c>
      <c r="F11" s="121">
        <f>SUM(F7:F10)</f>
        <v>524.57999999999993</v>
      </c>
      <c r="G11" s="112"/>
      <c r="H11" s="113"/>
    </row>
    <row r="12" spans="1:8" x14ac:dyDescent="0.2">
      <c r="A12" s="228" t="s">
        <v>285</v>
      </c>
      <c r="B12" s="228"/>
      <c r="C12" s="228"/>
      <c r="D12" s="228"/>
      <c r="E12" s="228"/>
      <c r="F12" s="228"/>
      <c r="G12" s="228"/>
      <c r="H12" s="228"/>
    </row>
    <row r="13" spans="1:8" s="127" customFormat="1" ht="12.75" customHeight="1" x14ac:dyDescent="0.2">
      <c r="A13" s="122" t="s">
        <v>131</v>
      </c>
      <c r="B13" s="123">
        <v>260</v>
      </c>
      <c r="C13" s="201">
        <v>2.35</v>
      </c>
      <c r="D13" s="201">
        <v>6.6</v>
      </c>
      <c r="E13" s="201">
        <v>14.05</v>
      </c>
      <c r="F13" s="201">
        <v>124.8</v>
      </c>
      <c r="G13" s="125" t="s">
        <v>18</v>
      </c>
      <c r="H13" s="126" t="s">
        <v>19</v>
      </c>
    </row>
    <row r="14" spans="1:8" s="132" customFormat="1" x14ac:dyDescent="0.2">
      <c r="A14" s="128" t="s">
        <v>324</v>
      </c>
      <c r="B14" s="129">
        <v>90</v>
      </c>
      <c r="C14" s="101">
        <v>10.4</v>
      </c>
      <c r="D14" s="101">
        <v>12.6</v>
      </c>
      <c r="E14" s="101">
        <v>9.06</v>
      </c>
      <c r="F14" s="101">
        <v>207.09</v>
      </c>
      <c r="G14" s="131" t="s">
        <v>325</v>
      </c>
      <c r="H14" s="122" t="s">
        <v>189</v>
      </c>
    </row>
    <row r="15" spans="1:8" s="94" customFormat="1" ht="13.5" customHeight="1" x14ac:dyDescent="0.2">
      <c r="A15" s="95" t="s">
        <v>66</v>
      </c>
      <c r="B15" s="97">
        <v>180</v>
      </c>
      <c r="C15" s="192">
        <v>4.12</v>
      </c>
      <c r="D15" s="192">
        <v>15.78</v>
      </c>
      <c r="E15" s="192">
        <v>33.5</v>
      </c>
      <c r="F15" s="192">
        <v>292.5</v>
      </c>
      <c r="G15" s="96" t="s">
        <v>67</v>
      </c>
      <c r="H15" s="98" t="s">
        <v>68</v>
      </c>
    </row>
    <row r="16" spans="1:8" s="133" customFormat="1" ht="24" customHeight="1" x14ac:dyDescent="0.2">
      <c r="A16" s="118" t="s">
        <v>48</v>
      </c>
      <c r="B16" s="114">
        <v>60</v>
      </c>
      <c r="C16" s="114">
        <v>0.66</v>
      </c>
      <c r="D16" s="114">
        <v>0.12</v>
      </c>
      <c r="E16" s="114">
        <v>2.2799999999999998</v>
      </c>
      <c r="F16" s="114">
        <v>13.2</v>
      </c>
      <c r="G16" s="114" t="s">
        <v>49</v>
      </c>
      <c r="H16" s="117" t="s">
        <v>50</v>
      </c>
    </row>
    <row r="17" spans="1:8" ht="12" customHeight="1" x14ac:dyDescent="0.2">
      <c r="A17" s="113" t="s">
        <v>24</v>
      </c>
      <c r="B17" s="116">
        <v>200</v>
      </c>
      <c r="C17" s="114">
        <v>0.15</v>
      </c>
      <c r="D17" s="114">
        <v>0.06</v>
      </c>
      <c r="E17" s="114">
        <v>20.65</v>
      </c>
      <c r="F17" s="114">
        <v>82.9</v>
      </c>
      <c r="G17" s="114" t="s">
        <v>25</v>
      </c>
      <c r="H17" s="117" t="s">
        <v>26</v>
      </c>
    </row>
    <row r="18" spans="1:8" x14ac:dyDescent="0.2">
      <c r="A18" s="120" t="s">
        <v>17</v>
      </c>
      <c r="B18" s="112">
        <f>SUM(B13:B17)</f>
        <v>790</v>
      </c>
      <c r="C18" s="121">
        <f>SUM(C13:C17)</f>
        <v>17.68</v>
      </c>
      <c r="D18" s="121">
        <f>SUM(D13:D17)</f>
        <v>35.159999999999997</v>
      </c>
      <c r="E18" s="121">
        <f>SUM(E13:E17)</f>
        <v>79.539999999999992</v>
      </c>
      <c r="F18" s="121">
        <f>SUM(F13:F17)</f>
        <v>720.49</v>
      </c>
      <c r="G18" s="112"/>
      <c r="H18" s="113"/>
    </row>
    <row r="19" spans="1:8" x14ac:dyDescent="0.2">
      <c r="A19" s="228" t="s">
        <v>30</v>
      </c>
      <c r="B19" s="228"/>
      <c r="C19" s="228"/>
      <c r="D19" s="228"/>
      <c r="E19" s="228"/>
      <c r="F19" s="228"/>
      <c r="G19" s="228"/>
      <c r="H19" s="228"/>
    </row>
    <row r="20" spans="1:8" x14ac:dyDescent="0.2">
      <c r="A20" s="227" t="s">
        <v>2</v>
      </c>
      <c r="B20" s="228" t="s">
        <v>3</v>
      </c>
      <c r="C20" s="228"/>
      <c r="D20" s="228"/>
      <c r="E20" s="228"/>
      <c r="F20" s="228"/>
      <c r="G20" s="227" t="s">
        <v>4</v>
      </c>
      <c r="H20" s="227" t="s">
        <v>5</v>
      </c>
    </row>
    <row r="21" spans="1:8" ht="11.45" customHeight="1" x14ac:dyDescent="0.2">
      <c r="A21" s="227"/>
      <c r="B21" s="112" t="s">
        <v>6</v>
      </c>
      <c r="C21" s="112" t="s">
        <v>7</v>
      </c>
      <c r="D21" s="112" t="s">
        <v>8</v>
      </c>
      <c r="E21" s="112" t="s">
        <v>9</v>
      </c>
      <c r="F21" s="112" t="s">
        <v>10</v>
      </c>
      <c r="G21" s="227"/>
      <c r="H21" s="227"/>
    </row>
    <row r="22" spans="1:8" x14ac:dyDescent="0.2">
      <c r="A22" s="227" t="s">
        <v>11</v>
      </c>
      <c r="B22" s="227"/>
      <c r="C22" s="229"/>
      <c r="D22" s="229"/>
      <c r="E22" s="229"/>
      <c r="F22" s="229"/>
      <c r="G22" s="227"/>
      <c r="H22" s="227"/>
    </row>
    <row r="23" spans="1:8" x14ac:dyDescent="0.2">
      <c r="A23" s="113" t="s">
        <v>152</v>
      </c>
      <c r="B23" s="134">
        <v>200</v>
      </c>
      <c r="C23" s="135">
        <v>23.6</v>
      </c>
      <c r="D23" s="135">
        <v>14.8</v>
      </c>
      <c r="E23" s="135">
        <v>49</v>
      </c>
      <c r="F23" s="135">
        <v>428</v>
      </c>
      <c r="G23" s="136" t="s">
        <v>153</v>
      </c>
      <c r="H23" s="115" t="s">
        <v>136</v>
      </c>
    </row>
    <row r="24" spans="1:8" s="133" customFormat="1" x14ac:dyDescent="0.2">
      <c r="A24" s="113" t="s">
        <v>31</v>
      </c>
      <c r="B24" s="116">
        <v>100</v>
      </c>
      <c r="C24" s="137">
        <v>0.4</v>
      </c>
      <c r="D24" s="137">
        <v>0.4</v>
      </c>
      <c r="E24" s="137">
        <f>19.6/2</f>
        <v>9.8000000000000007</v>
      </c>
      <c r="F24" s="137">
        <f>94/2</f>
        <v>47</v>
      </c>
      <c r="G24" s="116" t="s">
        <v>32</v>
      </c>
      <c r="H24" s="113" t="s">
        <v>33</v>
      </c>
    </row>
    <row r="25" spans="1:8" x14ac:dyDescent="0.2">
      <c r="A25" s="138" t="s">
        <v>34</v>
      </c>
      <c r="B25" s="114">
        <v>222</v>
      </c>
      <c r="C25" s="116">
        <v>0.13</v>
      </c>
      <c r="D25" s="116">
        <v>0.02</v>
      </c>
      <c r="E25" s="116">
        <v>15.2</v>
      </c>
      <c r="F25" s="116">
        <v>62</v>
      </c>
      <c r="G25" s="116" t="s">
        <v>35</v>
      </c>
      <c r="H25" s="118" t="s">
        <v>36</v>
      </c>
    </row>
    <row r="26" spans="1:8" x14ac:dyDescent="0.2">
      <c r="A26" s="120" t="s">
        <v>17</v>
      </c>
      <c r="B26" s="112">
        <f>SUM(B23:B25)</f>
        <v>522</v>
      </c>
      <c r="C26" s="121">
        <f>SUM(C23:C25)</f>
        <v>24.13</v>
      </c>
      <c r="D26" s="121">
        <f>SUM(D23:D25)</f>
        <v>15.22</v>
      </c>
      <c r="E26" s="121">
        <f>SUM(E23:E25)</f>
        <v>74</v>
      </c>
      <c r="F26" s="121">
        <f>SUM(F23:F25)</f>
        <v>537</v>
      </c>
      <c r="G26" s="112"/>
      <c r="H26" s="113"/>
    </row>
    <row r="27" spans="1:8" x14ac:dyDescent="0.2">
      <c r="A27" s="228" t="s">
        <v>285</v>
      </c>
      <c r="B27" s="228"/>
      <c r="C27" s="228"/>
      <c r="D27" s="228"/>
      <c r="E27" s="228"/>
      <c r="F27" s="228"/>
      <c r="G27" s="228"/>
      <c r="H27" s="228"/>
    </row>
    <row r="28" spans="1:8" s="94" customFormat="1" ht="11.45" customHeight="1" x14ac:dyDescent="0.2">
      <c r="A28" s="156" t="s">
        <v>37</v>
      </c>
      <c r="B28" s="106">
        <v>250</v>
      </c>
      <c r="C28" s="107">
        <v>5.49</v>
      </c>
      <c r="D28" s="107">
        <v>5.27</v>
      </c>
      <c r="E28" s="107">
        <v>16.54</v>
      </c>
      <c r="F28" s="107">
        <v>148.25</v>
      </c>
      <c r="G28" s="157" t="s">
        <v>38</v>
      </c>
      <c r="H28" s="109" t="s">
        <v>39</v>
      </c>
    </row>
    <row r="29" spans="1:8" s="94" customFormat="1" x14ac:dyDescent="0.2">
      <c r="A29" s="164" t="s">
        <v>40</v>
      </c>
      <c r="B29" s="195">
        <v>100</v>
      </c>
      <c r="C29" s="110">
        <v>12.81</v>
      </c>
      <c r="D29" s="110">
        <v>14.46</v>
      </c>
      <c r="E29" s="110">
        <v>4.5</v>
      </c>
      <c r="F29" s="110">
        <v>210.7</v>
      </c>
      <c r="G29" s="104" t="s">
        <v>41</v>
      </c>
      <c r="H29" s="95" t="s">
        <v>42</v>
      </c>
    </row>
    <row r="30" spans="1:8" x14ac:dyDescent="0.2">
      <c r="A30" s="113" t="s">
        <v>154</v>
      </c>
      <c r="B30" s="134">
        <v>180</v>
      </c>
      <c r="C30" s="101">
        <v>7.92</v>
      </c>
      <c r="D30" s="101">
        <v>6.87</v>
      </c>
      <c r="E30" s="101">
        <v>45.46</v>
      </c>
      <c r="F30" s="101">
        <v>275.39999999999998</v>
      </c>
      <c r="G30" s="136" t="s">
        <v>155</v>
      </c>
      <c r="H30" s="139" t="s">
        <v>98</v>
      </c>
    </row>
    <row r="31" spans="1:8" x14ac:dyDescent="0.2">
      <c r="A31" s="113" t="s">
        <v>43</v>
      </c>
      <c r="B31" s="136">
        <v>200</v>
      </c>
      <c r="C31" s="114">
        <v>0.76</v>
      </c>
      <c r="D31" s="114">
        <v>0.04</v>
      </c>
      <c r="E31" s="114">
        <v>20.22</v>
      </c>
      <c r="F31" s="114">
        <v>85.51</v>
      </c>
      <c r="G31" s="114" t="s">
        <v>44</v>
      </c>
      <c r="H31" s="117" t="s">
        <v>45</v>
      </c>
    </row>
    <row r="32" spans="1:8" x14ac:dyDescent="0.2">
      <c r="A32" s="120" t="s">
        <v>17</v>
      </c>
      <c r="B32" s="112">
        <f>SUM(B28:B31)</f>
        <v>730</v>
      </c>
      <c r="C32" s="121">
        <f>SUM(C28:C31)</f>
        <v>26.98</v>
      </c>
      <c r="D32" s="121">
        <f>SUM(D28:D31)</f>
        <v>26.64</v>
      </c>
      <c r="E32" s="121">
        <f>SUM(E28:E31)</f>
        <v>86.72</v>
      </c>
      <c r="F32" s="121">
        <f>SUM(F28:F31)</f>
        <v>719.8599999999999</v>
      </c>
      <c r="G32" s="112"/>
      <c r="H32" s="113"/>
    </row>
    <row r="33" spans="1:8" x14ac:dyDescent="0.2">
      <c r="A33" s="228" t="s">
        <v>46</v>
      </c>
      <c r="B33" s="228"/>
      <c r="C33" s="228"/>
      <c r="D33" s="228"/>
      <c r="E33" s="228"/>
      <c r="F33" s="228"/>
      <c r="G33" s="228"/>
      <c r="H33" s="228"/>
    </row>
    <row r="34" spans="1:8" x14ac:dyDescent="0.2">
      <c r="A34" s="227" t="s">
        <v>2</v>
      </c>
      <c r="B34" s="228" t="s">
        <v>3</v>
      </c>
      <c r="C34" s="228"/>
      <c r="D34" s="228"/>
      <c r="E34" s="228"/>
      <c r="F34" s="228"/>
      <c r="G34" s="227" t="s">
        <v>4</v>
      </c>
      <c r="H34" s="227" t="s">
        <v>5</v>
      </c>
    </row>
    <row r="35" spans="1:8" ht="11.45" customHeight="1" x14ac:dyDescent="0.2">
      <c r="A35" s="227"/>
      <c r="B35" s="112" t="s">
        <v>6</v>
      </c>
      <c r="C35" s="112" t="s">
        <v>7</v>
      </c>
      <c r="D35" s="112" t="s">
        <v>8</v>
      </c>
      <c r="E35" s="112" t="s">
        <v>9</v>
      </c>
      <c r="F35" s="112" t="s">
        <v>10</v>
      </c>
      <c r="G35" s="227"/>
      <c r="H35" s="227"/>
    </row>
    <row r="36" spans="1:8" x14ac:dyDescent="0.2">
      <c r="A36" s="227" t="s">
        <v>11</v>
      </c>
      <c r="B36" s="227"/>
      <c r="C36" s="229"/>
      <c r="D36" s="229"/>
      <c r="E36" s="229"/>
      <c r="F36" s="229"/>
      <c r="G36" s="227"/>
      <c r="H36" s="227"/>
    </row>
    <row r="37" spans="1:8" s="144" customFormat="1" x14ac:dyDescent="0.2">
      <c r="A37" s="140" t="s">
        <v>249</v>
      </c>
      <c r="B37" s="141">
        <v>100</v>
      </c>
      <c r="C37" s="135">
        <v>11.3</v>
      </c>
      <c r="D37" s="135">
        <v>19.5</v>
      </c>
      <c r="E37" s="135">
        <v>2.9</v>
      </c>
      <c r="F37" s="135">
        <v>230.7</v>
      </c>
      <c r="G37" s="142" t="s">
        <v>251</v>
      </c>
      <c r="H37" s="143" t="s">
        <v>250</v>
      </c>
    </row>
    <row r="38" spans="1:8" ht="12.75" customHeight="1" x14ac:dyDescent="0.2">
      <c r="A38" s="117" t="s">
        <v>134</v>
      </c>
      <c r="B38" s="145">
        <v>180</v>
      </c>
      <c r="C38" s="146">
        <v>3.67</v>
      </c>
      <c r="D38" s="146">
        <v>5.76</v>
      </c>
      <c r="E38" s="146">
        <v>24.53</v>
      </c>
      <c r="F38" s="146">
        <v>164.7</v>
      </c>
      <c r="G38" s="136" t="s">
        <v>135</v>
      </c>
      <c r="H38" s="117" t="s">
        <v>20</v>
      </c>
    </row>
    <row r="39" spans="1:8" s="133" customFormat="1" ht="24" customHeight="1" x14ac:dyDescent="0.2">
      <c r="A39" s="118" t="s">
        <v>48</v>
      </c>
      <c r="B39" s="114">
        <v>60</v>
      </c>
      <c r="C39" s="114">
        <v>0.66</v>
      </c>
      <c r="D39" s="114">
        <v>0.12</v>
      </c>
      <c r="E39" s="114">
        <v>2.2799999999999998</v>
      </c>
      <c r="F39" s="114">
        <v>13.2</v>
      </c>
      <c r="G39" s="114" t="s">
        <v>49</v>
      </c>
      <c r="H39" s="117" t="s">
        <v>50</v>
      </c>
    </row>
    <row r="40" spans="1:8" x14ac:dyDescent="0.2">
      <c r="A40" s="117" t="s">
        <v>13</v>
      </c>
      <c r="B40" s="116">
        <v>215</v>
      </c>
      <c r="C40" s="116">
        <v>7.0000000000000007E-2</v>
      </c>
      <c r="D40" s="116">
        <v>0.02</v>
      </c>
      <c r="E40" s="116">
        <v>15</v>
      </c>
      <c r="F40" s="116">
        <v>60</v>
      </c>
      <c r="G40" s="116" t="s">
        <v>14</v>
      </c>
      <c r="H40" s="113" t="s">
        <v>15</v>
      </c>
    </row>
    <row r="41" spans="1:8" ht="12" customHeight="1" x14ac:dyDescent="0.2">
      <c r="A41" s="120" t="s">
        <v>17</v>
      </c>
      <c r="B41" s="112">
        <f>SUM(B37:B40)</f>
        <v>555</v>
      </c>
      <c r="C41" s="121">
        <f>SUM(C37:C40)</f>
        <v>15.700000000000001</v>
      </c>
      <c r="D41" s="121">
        <f>SUM(D37:D40)</f>
        <v>25.4</v>
      </c>
      <c r="E41" s="121">
        <f>SUM(E37:E40)</f>
        <v>44.71</v>
      </c>
      <c r="F41" s="121">
        <f>SUM(F37:F40)</f>
        <v>468.59999999999997</v>
      </c>
      <c r="G41" s="112"/>
      <c r="H41" s="113"/>
    </row>
    <row r="42" spans="1:8" ht="10.5" customHeight="1" x14ac:dyDescent="0.2">
      <c r="A42" s="228" t="s">
        <v>285</v>
      </c>
      <c r="B42" s="228"/>
      <c r="C42" s="228"/>
      <c r="D42" s="228"/>
      <c r="E42" s="228"/>
      <c r="F42" s="228"/>
      <c r="G42" s="228"/>
      <c r="H42" s="228"/>
    </row>
    <row r="43" spans="1:8" s="94" customFormat="1" ht="13.5" customHeight="1" x14ac:dyDescent="0.2">
      <c r="A43" s="95" t="s">
        <v>137</v>
      </c>
      <c r="B43" s="158">
        <v>260</v>
      </c>
      <c r="C43" s="110">
        <v>1.74</v>
      </c>
      <c r="D43" s="110">
        <v>6.33</v>
      </c>
      <c r="E43" s="110">
        <v>11.16</v>
      </c>
      <c r="F43" s="110">
        <v>111.14</v>
      </c>
      <c r="G43" s="108" t="s">
        <v>293</v>
      </c>
      <c r="H43" s="159" t="s">
        <v>52</v>
      </c>
    </row>
    <row r="44" spans="1:8" s="94" customFormat="1" ht="24" customHeight="1" x14ac:dyDescent="0.2">
      <c r="A44" s="95" t="s">
        <v>294</v>
      </c>
      <c r="B44" s="103">
        <v>90</v>
      </c>
      <c r="C44" s="101">
        <v>17.8</v>
      </c>
      <c r="D44" s="101">
        <v>15.96</v>
      </c>
      <c r="E44" s="101">
        <v>10.44</v>
      </c>
      <c r="F44" s="101">
        <v>258.91000000000003</v>
      </c>
      <c r="G44" s="160" t="s">
        <v>295</v>
      </c>
      <c r="H44" s="98" t="s">
        <v>296</v>
      </c>
    </row>
    <row r="45" spans="1:8" s="94" customFormat="1" ht="24" customHeight="1" x14ac:dyDescent="0.2">
      <c r="A45" s="95" t="s">
        <v>138</v>
      </c>
      <c r="B45" s="97">
        <v>180</v>
      </c>
      <c r="C45" s="97">
        <v>4.38</v>
      </c>
      <c r="D45" s="97">
        <v>6.44</v>
      </c>
      <c r="E45" s="97">
        <v>44.02</v>
      </c>
      <c r="F45" s="97">
        <v>251.64</v>
      </c>
      <c r="G45" s="96" t="s">
        <v>139</v>
      </c>
      <c r="H45" s="95" t="s">
        <v>53</v>
      </c>
    </row>
    <row r="46" spans="1:8" ht="13.5" customHeight="1" x14ac:dyDescent="0.2">
      <c r="A46" s="113" t="s">
        <v>54</v>
      </c>
      <c r="B46" s="116">
        <v>200</v>
      </c>
      <c r="C46" s="116">
        <v>0</v>
      </c>
      <c r="D46" s="116">
        <v>0</v>
      </c>
      <c r="E46" s="116">
        <v>19.97</v>
      </c>
      <c r="F46" s="116">
        <v>76</v>
      </c>
      <c r="G46" s="116" t="s">
        <v>55</v>
      </c>
      <c r="H46" s="117" t="s">
        <v>56</v>
      </c>
    </row>
    <row r="47" spans="1:8" ht="12.75" customHeight="1" x14ac:dyDescent="0.2">
      <c r="A47" s="120" t="s">
        <v>17</v>
      </c>
      <c r="B47" s="112">
        <f>SUM(B43:B46)</f>
        <v>730</v>
      </c>
      <c r="C47" s="121">
        <f>SUM(C43:C46)</f>
        <v>23.919999999999998</v>
      </c>
      <c r="D47" s="121">
        <f>SUM(D43:D46)</f>
        <v>28.73</v>
      </c>
      <c r="E47" s="121">
        <f>SUM(E43:E46)</f>
        <v>85.59</v>
      </c>
      <c r="F47" s="121">
        <f>SUM(F43:F46)</f>
        <v>697.69</v>
      </c>
      <c r="G47" s="112"/>
      <c r="H47" s="113"/>
    </row>
    <row r="48" spans="1:8" x14ac:dyDescent="0.2">
      <c r="A48" s="228" t="s">
        <v>57</v>
      </c>
      <c r="B48" s="228"/>
      <c r="C48" s="228"/>
      <c r="D48" s="228"/>
      <c r="E48" s="228"/>
      <c r="F48" s="228"/>
      <c r="G48" s="228"/>
      <c r="H48" s="228"/>
    </row>
    <row r="49" spans="1:8" x14ac:dyDescent="0.2">
      <c r="A49" s="227" t="s">
        <v>2</v>
      </c>
      <c r="B49" s="228" t="s">
        <v>3</v>
      </c>
      <c r="C49" s="228"/>
      <c r="D49" s="228"/>
      <c r="E49" s="228"/>
      <c r="F49" s="228"/>
      <c r="G49" s="227" t="s">
        <v>4</v>
      </c>
      <c r="H49" s="227" t="s">
        <v>5</v>
      </c>
    </row>
    <row r="50" spans="1:8" ht="11.45" customHeight="1" x14ac:dyDescent="0.2">
      <c r="A50" s="227"/>
      <c r="B50" s="112" t="s">
        <v>6</v>
      </c>
      <c r="C50" s="112" t="s">
        <v>7</v>
      </c>
      <c r="D50" s="112" t="s">
        <v>8</v>
      </c>
      <c r="E50" s="112" t="s">
        <v>9</v>
      </c>
      <c r="F50" s="112" t="s">
        <v>10</v>
      </c>
      <c r="G50" s="227"/>
      <c r="H50" s="227"/>
    </row>
    <row r="51" spans="1:8" x14ac:dyDescent="0.2">
      <c r="A51" s="227" t="s">
        <v>11</v>
      </c>
      <c r="B51" s="227"/>
      <c r="C51" s="227"/>
      <c r="D51" s="227"/>
      <c r="E51" s="227"/>
      <c r="F51" s="227"/>
      <c r="G51" s="227"/>
      <c r="H51" s="227"/>
    </row>
    <row r="52" spans="1:8" ht="11.45" customHeight="1" x14ac:dyDescent="0.2">
      <c r="A52" s="113" t="s">
        <v>106</v>
      </c>
      <c r="B52" s="134">
        <v>100</v>
      </c>
      <c r="C52" s="135">
        <v>13.1</v>
      </c>
      <c r="D52" s="135">
        <v>7.9</v>
      </c>
      <c r="E52" s="135">
        <v>9.3000000000000007</v>
      </c>
      <c r="F52" s="135">
        <v>157.1</v>
      </c>
      <c r="G52" s="136" t="s">
        <v>107</v>
      </c>
      <c r="H52" s="150" t="s">
        <v>74</v>
      </c>
    </row>
    <row r="53" spans="1:8" s="187" customFormat="1" ht="12" customHeight="1" x14ac:dyDescent="0.25">
      <c r="A53" s="183" t="s">
        <v>311</v>
      </c>
      <c r="B53" s="184">
        <v>180</v>
      </c>
      <c r="C53" s="170">
        <v>2.6</v>
      </c>
      <c r="D53" s="170">
        <v>7.1</v>
      </c>
      <c r="E53" s="170">
        <v>16.2</v>
      </c>
      <c r="F53" s="170">
        <v>139.1</v>
      </c>
      <c r="G53" s="185" t="s">
        <v>312</v>
      </c>
      <c r="H53" s="186" t="s">
        <v>313</v>
      </c>
    </row>
    <row r="54" spans="1:8" x14ac:dyDescent="0.2">
      <c r="A54" s="138" t="s">
        <v>34</v>
      </c>
      <c r="B54" s="114">
        <v>222</v>
      </c>
      <c r="C54" s="116">
        <v>0.13</v>
      </c>
      <c r="D54" s="116">
        <v>0.02</v>
      </c>
      <c r="E54" s="116">
        <v>15.2</v>
      </c>
      <c r="F54" s="116">
        <v>62</v>
      </c>
      <c r="G54" s="116" t="s">
        <v>35</v>
      </c>
      <c r="H54" s="118" t="s">
        <v>36</v>
      </c>
    </row>
    <row r="55" spans="1:8" x14ac:dyDescent="0.2">
      <c r="A55" s="120" t="s">
        <v>17</v>
      </c>
      <c r="B55" s="112">
        <f>SUM(B52:B54)</f>
        <v>502</v>
      </c>
      <c r="C55" s="112">
        <f>SUM(C52:C54)</f>
        <v>15.83</v>
      </c>
      <c r="D55" s="112">
        <f>SUM(D52:D54)</f>
        <v>15.02</v>
      </c>
      <c r="E55" s="112">
        <f>SUM(E52:E54)</f>
        <v>40.700000000000003</v>
      </c>
      <c r="F55" s="112">
        <f>SUM(F52:F54)</f>
        <v>358.2</v>
      </c>
      <c r="G55" s="112"/>
      <c r="H55" s="113"/>
    </row>
    <row r="56" spans="1:8" x14ac:dyDescent="0.2">
      <c r="A56" s="228" t="s">
        <v>285</v>
      </c>
      <c r="B56" s="228"/>
      <c r="C56" s="228"/>
      <c r="D56" s="228"/>
      <c r="E56" s="228"/>
      <c r="F56" s="228"/>
      <c r="G56" s="228"/>
      <c r="H56" s="228"/>
    </row>
    <row r="57" spans="1:8" s="94" customFormat="1" ht="12.75" customHeight="1" x14ac:dyDescent="0.2">
      <c r="A57" s="162" t="s">
        <v>140</v>
      </c>
      <c r="B57" s="96">
        <v>260</v>
      </c>
      <c r="C57" s="193">
        <v>1.84</v>
      </c>
      <c r="D57" s="193">
        <v>6.49</v>
      </c>
      <c r="E57" s="193">
        <v>9.5</v>
      </c>
      <c r="F57" s="193">
        <v>111.25</v>
      </c>
      <c r="G57" s="96" t="s">
        <v>111</v>
      </c>
      <c r="H57" s="99" t="s">
        <v>58</v>
      </c>
    </row>
    <row r="58" spans="1:8" s="94" customFormat="1" ht="12" customHeight="1" x14ac:dyDescent="0.2">
      <c r="A58" s="161" t="s">
        <v>297</v>
      </c>
      <c r="B58" s="105">
        <v>100</v>
      </c>
      <c r="C58" s="101">
        <v>14.1</v>
      </c>
      <c r="D58" s="101">
        <v>15.3</v>
      </c>
      <c r="E58" s="101">
        <v>3.2</v>
      </c>
      <c r="F58" s="101">
        <v>205.9</v>
      </c>
      <c r="G58" s="160" t="s">
        <v>160</v>
      </c>
      <c r="H58" s="98" t="s">
        <v>124</v>
      </c>
    </row>
    <row r="59" spans="1:8" s="94" customFormat="1" ht="12" customHeight="1" x14ac:dyDescent="0.2">
      <c r="A59" s="164" t="s">
        <v>142</v>
      </c>
      <c r="B59" s="105">
        <v>180</v>
      </c>
      <c r="C59" s="194">
        <v>10.32</v>
      </c>
      <c r="D59" s="194">
        <v>7.31</v>
      </c>
      <c r="E59" s="194">
        <v>46.37</v>
      </c>
      <c r="F59" s="194">
        <v>292.5</v>
      </c>
      <c r="G59" s="165" t="s">
        <v>143</v>
      </c>
      <c r="H59" s="166" t="s">
        <v>60</v>
      </c>
    </row>
    <row r="60" spans="1:8" ht="24" customHeight="1" x14ac:dyDescent="0.2">
      <c r="A60" s="118" t="s">
        <v>61</v>
      </c>
      <c r="B60" s="114">
        <v>60</v>
      </c>
      <c r="C60" s="114">
        <v>0.99</v>
      </c>
      <c r="D60" s="114">
        <v>5.03</v>
      </c>
      <c r="E60" s="114">
        <v>3.7</v>
      </c>
      <c r="F60" s="114">
        <v>61.45</v>
      </c>
      <c r="G60" s="114">
        <v>306</v>
      </c>
      <c r="H60" s="117" t="s">
        <v>62</v>
      </c>
    </row>
    <row r="61" spans="1:8" ht="12.75" customHeight="1" x14ac:dyDescent="0.2">
      <c r="A61" s="138" t="s">
        <v>63</v>
      </c>
      <c r="B61" s="116">
        <v>200</v>
      </c>
      <c r="C61" s="114">
        <v>0.1</v>
      </c>
      <c r="D61" s="114">
        <v>0.1</v>
      </c>
      <c r="E61" s="114">
        <v>15.9</v>
      </c>
      <c r="F61" s="114">
        <v>65</v>
      </c>
      <c r="G61" s="116">
        <v>492</v>
      </c>
      <c r="H61" s="117" t="s">
        <v>64</v>
      </c>
    </row>
    <row r="62" spans="1:8" ht="12" customHeight="1" x14ac:dyDescent="0.2">
      <c r="A62" s="120" t="s">
        <v>17</v>
      </c>
      <c r="B62" s="112">
        <f>SUM(B57:B61)</f>
        <v>800</v>
      </c>
      <c r="C62" s="121">
        <f>SUM(C57:C61)</f>
        <v>27.349999999999998</v>
      </c>
      <c r="D62" s="121">
        <f>SUM(D57:D61)</f>
        <v>34.229999999999997</v>
      </c>
      <c r="E62" s="121">
        <f>SUM(E57:E61)</f>
        <v>78.67</v>
      </c>
      <c r="F62" s="121">
        <f>SUM(F57:F61)</f>
        <v>736.1</v>
      </c>
      <c r="G62" s="112"/>
      <c r="H62" s="113"/>
    </row>
    <row r="63" spans="1:8" x14ac:dyDescent="0.2">
      <c r="A63" s="228" t="s">
        <v>65</v>
      </c>
      <c r="B63" s="228"/>
      <c r="C63" s="228"/>
      <c r="D63" s="228"/>
      <c r="E63" s="228"/>
      <c r="F63" s="228"/>
      <c r="G63" s="228"/>
      <c r="H63" s="228"/>
    </row>
    <row r="64" spans="1:8" x14ac:dyDescent="0.2">
      <c r="A64" s="227" t="s">
        <v>2</v>
      </c>
      <c r="B64" s="228" t="s">
        <v>3</v>
      </c>
      <c r="C64" s="228"/>
      <c r="D64" s="228"/>
      <c r="E64" s="228"/>
      <c r="F64" s="228"/>
      <c r="G64" s="227" t="s">
        <v>4</v>
      </c>
      <c r="H64" s="227" t="s">
        <v>5</v>
      </c>
    </row>
    <row r="65" spans="1:8" ht="11.45" customHeight="1" x14ac:dyDescent="0.2">
      <c r="A65" s="227"/>
      <c r="B65" s="112" t="s">
        <v>6</v>
      </c>
      <c r="C65" s="112" t="s">
        <v>7</v>
      </c>
      <c r="D65" s="112" t="s">
        <v>8</v>
      </c>
      <c r="E65" s="112" t="s">
        <v>9</v>
      </c>
      <c r="F65" s="112" t="s">
        <v>10</v>
      </c>
      <c r="G65" s="227"/>
      <c r="H65" s="227"/>
    </row>
    <row r="66" spans="1:8" x14ac:dyDescent="0.2">
      <c r="A66" s="227" t="s">
        <v>11</v>
      </c>
      <c r="B66" s="227"/>
      <c r="C66" s="229"/>
      <c r="D66" s="229"/>
      <c r="E66" s="229"/>
      <c r="F66" s="229"/>
      <c r="G66" s="227"/>
      <c r="H66" s="227"/>
    </row>
    <row r="67" spans="1:8" ht="11.45" customHeight="1" x14ac:dyDescent="0.2">
      <c r="A67" s="113" t="s">
        <v>156</v>
      </c>
      <c r="B67" s="152">
        <v>250</v>
      </c>
      <c r="C67" s="135">
        <v>8.4</v>
      </c>
      <c r="D67" s="135">
        <v>11.02</v>
      </c>
      <c r="E67" s="135">
        <v>60.85</v>
      </c>
      <c r="F67" s="135">
        <v>366.11</v>
      </c>
      <c r="G67" s="153" t="s">
        <v>113</v>
      </c>
      <c r="H67" s="115" t="s">
        <v>157</v>
      </c>
    </row>
    <row r="68" spans="1:8" ht="12" customHeight="1" x14ac:dyDescent="0.2">
      <c r="A68" s="113" t="s">
        <v>128</v>
      </c>
      <c r="B68" s="116">
        <v>20</v>
      </c>
      <c r="C68" s="137">
        <v>4.6399999999999997</v>
      </c>
      <c r="D68" s="137">
        <v>5.9</v>
      </c>
      <c r="E68" s="137">
        <v>0</v>
      </c>
      <c r="F68" s="137">
        <v>72</v>
      </c>
      <c r="G68" s="114" t="s">
        <v>129</v>
      </c>
      <c r="H68" s="113" t="s">
        <v>130</v>
      </c>
    </row>
    <row r="69" spans="1:8" x14ac:dyDescent="0.2">
      <c r="A69" s="113" t="s">
        <v>31</v>
      </c>
      <c r="B69" s="116">
        <v>100</v>
      </c>
      <c r="C69" s="114">
        <v>0.4</v>
      </c>
      <c r="D69" s="114">
        <v>0.4</v>
      </c>
      <c r="E69" s="114">
        <f>19.6/2</f>
        <v>9.8000000000000007</v>
      </c>
      <c r="F69" s="114">
        <f>94/2</f>
        <v>47</v>
      </c>
      <c r="G69" s="116" t="s">
        <v>32</v>
      </c>
      <c r="H69" s="113" t="s">
        <v>33</v>
      </c>
    </row>
    <row r="70" spans="1:8" s="133" customFormat="1" x14ac:dyDescent="0.2">
      <c r="A70" s="117" t="s">
        <v>13</v>
      </c>
      <c r="B70" s="116">
        <v>215</v>
      </c>
      <c r="C70" s="116">
        <v>7.0000000000000007E-2</v>
      </c>
      <c r="D70" s="116">
        <v>0.02</v>
      </c>
      <c r="E70" s="116">
        <v>15</v>
      </c>
      <c r="F70" s="116">
        <v>60</v>
      </c>
      <c r="G70" s="116" t="s">
        <v>14</v>
      </c>
      <c r="H70" s="113" t="s">
        <v>15</v>
      </c>
    </row>
    <row r="71" spans="1:8" x14ac:dyDescent="0.2">
      <c r="A71" s="120" t="s">
        <v>17</v>
      </c>
      <c r="B71" s="112">
        <f>SUM(B67:B70)</f>
        <v>585</v>
      </c>
      <c r="C71" s="112">
        <f>SUM(C67:C70)</f>
        <v>13.51</v>
      </c>
      <c r="D71" s="112">
        <f>SUM(D67:D70)</f>
        <v>17.34</v>
      </c>
      <c r="E71" s="112">
        <f>SUM(E67:E70)</f>
        <v>85.65</v>
      </c>
      <c r="F71" s="112">
        <f>SUM(F67:F70)</f>
        <v>545.11</v>
      </c>
      <c r="G71" s="112"/>
      <c r="H71" s="113"/>
    </row>
    <row r="72" spans="1:8" x14ac:dyDescent="0.2">
      <c r="A72" s="228" t="s">
        <v>285</v>
      </c>
      <c r="B72" s="228"/>
      <c r="C72" s="228"/>
      <c r="D72" s="228"/>
      <c r="E72" s="228"/>
      <c r="F72" s="228"/>
      <c r="G72" s="228"/>
      <c r="H72" s="228"/>
    </row>
    <row r="73" spans="1:8" s="94" customFormat="1" x14ac:dyDescent="0.2">
      <c r="A73" s="95" t="s">
        <v>115</v>
      </c>
      <c r="B73" s="103">
        <v>250</v>
      </c>
      <c r="C73" s="101">
        <v>2.34</v>
      </c>
      <c r="D73" s="101">
        <v>2.83</v>
      </c>
      <c r="E73" s="101">
        <v>16.87</v>
      </c>
      <c r="F73" s="101">
        <v>114</v>
      </c>
      <c r="G73" s="167" t="s">
        <v>116</v>
      </c>
      <c r="H73" s="168" t="s">
        <v>117</v>
      </c>
    </row>
    <row r="74" spans="1:8" s="94" customFormat="1" x14ac:dyDescent="0.2">
      <c r="A74" s="95" t="s">
        <v>298</v>
      </c>
      <c r="B74" s="97">
        <v>150</v>
      </c>
      <c r="C74" s="97">
        <v>8.5299999999999994</v>
      </c>
      <c r="D74" s="97">
        <v>9.6999999999999993</v>
      </c>
      <c r="E74" s="97">
        <v>7.11</v>
      </c>
      <c r="F74" s="97">
        <v>138.62</v>
      </c>
      <c r="G74" s="96" t="s">
        <v>299</v>
      </c>
      <c r="H74" s="95" t="s">
        <v>290</v>
      </c>
    </row>
    <row r="75" spans="1:8" s="94" customFormat="1" ht="13.5" customHeight="1" x14ac:dyDescent="0.2">
      <c r="A75" s="95" t="s">
        <v>66</v>
      </c>
      <c r="B75" s="97">
        <v>180</v>
      </c>
      <c r="C75" s="107">
        <v>4.12</v>
      </c>
      <c r="D75" s="107">
        <v>15.78</v>
      </c>
      <c r="E75" s="107">
        <v>33.5</v>
      </c>
      <c r="F75" s="107">
        <v>292.5</v>
      </c>
      <c r="G75" s="96" t="s">
        <v>67</v>
      </c>
      <c r="H75" s="98" t="s">
        <v>68</v>
      </c>
    </row>
    <row r="76" spans="1:8" x14ac:dyDescent="0.2">
      <c r="A76" s="113" t="s">
        <v>24</v>
      </c>
      <c r="B76" s="116">
        <v>200</v>
      </c>
      <c r="C76" s="114">
        <v>0.15</v>
      </c>
      <c r="D76" s="114">
        <v>0.06</v>
      </c>
      <c r="E76" s="114">
        <v>20.65</v>
      </c>
      <c r="F76" s="114">
        <v>82.9</v>
      </c>
      <c r="G76" s="114" t="s">
        <v>25</v>
      </c>
      <c r="H76" s="117" t="s">
        <v>26</v>
      </c>
    </row>
    <row r="77" spans="1:8" x14ac:dyDescent="0.2">
      <c r="A77" s="120" t="s">
        <v>17</v>
      </c>
      <c r="B77" s="112">
        <f>SUM(B73:B76)</f>
        <v>780</v>
      </c>
      <c r="C77" s="121">
        <f>SUM(C73:C76)</f>
        <v>15.139999999999999</v>
      </c>
      <c r="D77" s="121">
        <f>SUM(D73:D76)</f>
        <v>28.369999999999997</v>
      </c>
      <c r="E77" s="121">
        <f>SUM(E73:E76)</f>
        <v>78.13</v>
      </c>
      <c r="F77" s="121">
        <f>SUM(F73:F76)</f>
        <v>628.02</v>
      </c>
      <c r="G77" s="112"/>
      <c r="H77" s="113"/>
    </row>
    <row r="78" spans="1:8" x14ac:dyDescent="0.2">
      <c r="A78" s="228" t="s">
        <v>72</v>
      </c>
      <c r="B78" s="228"/>
      <c r="C78" s="228"/>
      <c r="D78" s="228"/>
      <c r="E78" s="228"/>
      <c r="F78" s="228"/>
      <c r="G78" s="228"/>
      <c r="H78" s="228"/>
    </row>
    <row r="79" spans="1:8" x14ac:dyDescent="0.2">
      <c r="A79" s="228" t="s">
        <v>1</v>
      </c>
      <c r="B79" s="228"/>
      <c r="C79" s="228"/>
      <c r="D79" s="228"/>
      <c r="E79" s="228"/>
      <c r="F79" s="228"/>
      <c r="G79" s="228"/>
      <c r="H79" s="228"/>
    </row>
    <row r="80" spans="1:8" x14ac:dyDescent="0.2">
      <c r="A80" s="227" t="s">
        <v>2</v>
      </c>
      <c r="B80" s="228" t="s">
        <v>3</v>
      </c>
      <c r="C80" s="228"/>
      <c r="D80" s="228"/>
      <c r="E80" s="228"/>
      <c r="F80" s="228"/>
      <c r="G80" s="227" t="s">
        <v>4</v>
      </c>
      <c r="H80" s="227" t="s">
        <v>5</v>
      </c>
    </row>
    <row r="81" spans="1:8" ht="11.45" customHeight="1" x14ac:dyDescent="0.2">
      <c r="A81" s="227"/>
      <c r="B81" s="112" t="s">
        <v>6</v>
      </c>
      <c r="C81" s="112" t="s">
        <v>7</v>
      </c>
      <c r="D81" s="112" t="s">
        <v>8</v>
      </c>
      <c r="E81" s="112" t="s">
        <v>9</v>
      </c>
      <c r="F81" s="112" t="s">
        <v>10</v>
      </c>
      <c r="G81" s="227"/>
      <c r="H81" s="227"/>
    </row>
    <row r="82" spans="1:8" x14ac:dyDescent="0.2">
      <c r="A82" s="227" t="s">
        <v>11</v>
      </c>
      <c r="B82" s="227"/>
      <c r="C82" s="227"/>
      <c r="D82" s="227"/>
      <c r="E82" s="227"/>
      <c r="F82" s="227"/>
      <c r="G82" s="227"/>
      <c r="H82" s="227"/>
    </row>
    <row r="83" spans="1:8" x14ac:dyDescent="0.2">
      <c r="A83" s="118" t="s">
        <v>145</v>
      </c>
      <c r="B83" s="114">
        <v>250</v>
      </c>
      <c r="C83" s="114">
        <v>7.2</v>
      </c>
      <c r="D83" s="114">
        <v>13.02</v>
      </c>
      <c r="E83" s="114">
        <v>51.54</v>
      </c>
      <c r="F83" s="114">
        <v>352.8</v>
      </c>
      <c r="G83" s="114" t="s">
        <v>158</v>
      </c>
      <c r="H83" s="118" t="s">
        <v>73</v>
      </c>
    </row>
    <row r="84" spans="1:8" ht="11.45" customHeight="1" x14ac:dyDescent="0.2">
      <c r="A84" s="113" t="s">
        <v>128</v>
      </c>
      <c r="B84" s="116">
        <v>30</v>
      </c>
      <c r="C84" s="114">
        <v>6.96</v>
      </c>
      <c r="D84" s="114">
        <v>8.85</v>
      </c>
      <c r="E84" s="114">
        <v>0</v>
      </c>
      <c r="F84" s="114">
        <v>108</v>
      </c>
      <c r="G84" s="114" t="s">
        <v>129</v>
      </c>
      <c r="H84" s="113" t="s">
        <v>130</v>
      </c>
    </row>
    <row r="85" spans="1:8" x14ac:dyDescent="0.2">
      <c r="A85" s="138" t="s">
        <v>34</v>
      </c>
      <c r="B85" s="114">
        <v>222</v>
      </c>
      <c r="C85" s="116">
        <v>0.13</v>
      </c>
      <c r="D85" s="116">
        <v>0.02</v>
      </c>
      <c r="E85" s="116">
        <v>15.2</v>
      </c>
      <c r="F85" s="116">
        <v>62</v>
      </c>
      <c r="G85" s="116" t="s">
        <v>35</v>
      </c>
      <c r="H85" s="118" t="s">
        <v>36</v>
      </c>
    </row>
    <row r="86" spans="1:8" x14ac:dyDescent="0.2">
      <c r="A86" s="120" t="s">
        <v>17</v>
      </c>
      <c r="B86" s="112">
        <f>SUM(B83:B85)</f>
        <v>502</v>
      </c>
      <c r="C86" s="112">
        <f>SUM(C83:C85)</f>
        <v>14.290000000000001</v>
      </c>
      <c r="D86" s="112">
        <f>SUM(D83:D85)</f>
        <v>21.889999999999997</v>
      </c>
      <c r="E86" s="112">
        <f>SUM(E83:E85)</f>
        <v>66.739999999999995</v>
      </c>
      <c r="F86" s="112">
        <f>SUM(F83:F85)</f>
        <v>522.79999999999995</v>
      </c>
      <c r="G86" s="112"/>
      <c r="H86" s="113"/>
    </row>
    <row r="87" spans="1:8" x14ac:dyDescent="0.2">
      <c r="A87" s="228" t="s">
        <v>285</v>
      </c>
      <c r="B87" s="228"/>
      <c r="C87" s="228"/>
      <c r="D87" s="228"/>
      <c r="E87" s="228"/>
      <c r="F87" s="228"/>
      <c r="G87" s="228"/>
      <c r="H87" s="228"/>
    </row>
    <row r="88" spans="1:8" s="94" customFormat="1" x14ac:dyDescent="0.2">
      <c r="A88" s="156" t="s">
        <v>37</v>
      </c>
      <c r="B88" s="106">
        <v>250</v>
      </c>
      <c r="C88" s="110">
        <v>5.49</v>
      </c>
      <c r="D88" s="110">
        <v>5.27</v>
      </c>
      <c r="E88" s="110">
        <v>16.54</v>
      </c>
      <c r="F88" s="110">
        <v>148.25</v>
      </c>
      <c r="G88" s="157" t="s">
        <v>38</v>
      </c>
      <c r="H88" s="109" t="s">
        <v>39</v>
      </c>
    </row>
    <row r="89" spans="1:8" x14ac:dyDescent="0.2">
      <c r="A89" s="113" t="s">
        <v>106</v>
      </c>
      <c r="B89" s="134">
        <v>90</v>
      </c>
      <c r="C89" s="154">
        <v>11.8</v>
      </c>
      <c r="D89" s="154">
        <v>7.1</v>
      </c>
      <c r="E89" s="154">
        <v>8.4</v>
      </c>
      <c r="F89" s="154">
        <v>141.4</v>
      </c>
      <c r="G89" s="136" t="s">
        <v>107</v>
      </c>
      <c r="H89" s="150" t="s">
        <v>74</v>
      </c>
    </row>
    <row r="90" spans="1:8" s="94" customFormat="1" ht="13.5" customHeight="1" x14ac:dyDescent="0.2">
      <c r="A90" s="95" t="s">
        <v>66</v>
      </c>
      <c r="B90" s="97">
        <v>180</v>
      </c>
      <c r="C90" s="107">
        <v>4.12</v>
      </c>
      <c r="D90" s="107">
        <v>15.78</v>
      </c>
      <c r="E90" s="107">
        <v>33.5</v>
      </c>
      <c r="F90" s="107">
        <v>292.5</v>
      </c>
      <c r="G90" s="96" t="s">
        <v>67</v>
      </c>
      <c r="H90" s="98" t="s">
        <v>68</v>
      </c>
    </row>
    <row r="91" spans="1:8" x14ac:dyDescent="0.2">
      <c r="A91" s="113" t="s">
        <v>43</v>
      </c>
      <c r="B91" s="116">
        <v>200</v>
      </c>
      <c r="C91" s="137">
        <v>0.76</v>
      </c>
      <c r="D91" s="137">
        <v>0.04</v>
      </c>
      <c r="E91" s="137">
        <v>20.22</v>
      </c>
      <c r="F91" s="137">
        <v>85.51</v>
      </c>
      <c r="G91" s="114" t="s">
        <v>44</v>
      </c>
      <c r="H91" s="117" t="s">
        <v>45</v>
      </c>
    </row>
    <row r="92" spans="1:8" x14ac:dyDescent="0.2">
      <c r="A92" s="120" t="s">
        <v>17</v>
      </c>
      <c r="B92" s="112">
        <f>SUM(B88:B91)</f>
        <v>720</v>
      </c>
      <c r="C92" s="121">
        <f>SUM(C88:C91)</f>
        <v>22.17</v>
      </c>
      <c r="D92" s="121">
        <f>SUM(D88:D91)</f>
        <v>28.189999999999998</v>
      </c>
      <c r="E92" s="121">
        <f>SUM(E88:E91)</f>
        <v>78.66</v>
      </c>
      <c r="F92" s="121">
        <f>SUM(F88:F91)</f>
        <v>667.66</v>
      </c>
      <c r="G92" s="112"/>
      <c r="H92" s="113"/>
    </row>
    <row r="93" spans="1:8" x14ac:dyDescent="0.2">
      <c r="A93" s="228" t="s">
        <v>30</v>
      </c>
      <c r="B93" s="228"/>
      <c r="C93" s="228"/>
      <c r="D93" s="228"/>
      <c r="E93" s="228"/>
      <c r="F93" s="228"/>
      <c r="G93" s="228"/>
      <c r="H93" s="228"/>
    </row>
    <row r="94" spans="1:8" x14ac:dyDescent="0.2">
      <c r="A94" s="227" t="s">
        <v>2</v>
      </c>
      <c r="B94" s="228" t="s">
        <v>3</v>
      </c>
      <c r="C94" s="228"/>
      <c r="D94" s="228"/>
      <c r="E94" s="228"/>
      <c r="F94" s="228"/>
      <c r="G94" s="227" t="s">
        <v>4</v>
      </c>
      <c r="H94" s="227" t="s">
        <v>5</v>
      </c>
    </row>
    <row r="95" spans="1:8" ht="11.45" customHeight="1" x14ac:dyDescent="0.2">
      <c r="A95" s="227"/>
      <c r="B95" s="112" t="s">
        <v>6</v>
      </c>
      <c r="C95" s="112" t="s">
        <v>7</v>
      </c>
      <c r="D95" s="112" t="s">
        <v>8</v>
      </c>
      <c r="E95" s="112" t="s">
        <v>9</v>
      </c>
      <c r="F95" s="112" t="s">
        <v>10</v>
      </c>
      <c r="G95" s="227"/>
      <c r="H95" s="227"/>
    </row>
    <row r="96" spans="1:8" x14ac:dyDescent="0.2">
      <c r="A96" s="227" t="s">
        <v>11</v>
      </c>
      <c r="B96" s="227"/>
      <c r="C96" s="229"/>
      <c r="D96" s="229"/>
      <c r="E96" s="229"/>
      <c r="F96" s="229"/>
      <c r="G96" s="227"/>
      <c r="H96" s="227"/>
    </row>
    <row r="97" spans="1:8" x14ac:dyDescent="0.2">
      <c r="A97" s="113" t="s">
        <v>120</v>
      </c>
      <c r="B97" s="152">
        <v>100</v>
      </c>
      <c r="C97" s="135">
        <v>16.7</v>
      </c>
      <c r="D97" s="135">
        <v>11.5</v>
      </c>
      <c r="E97" s="135">
        <v>6.6</v>
      </c>
      <c r="F97" s="135">
        <v>195</v>
      </c>
      <c r="G97" s="136" t="s">
        <v>121</v>
      </c>
      <c r="H97" s="115" t="s">
        <v>75</v>
      </c>
    </row>
    <row r="98" spans="1:8" x14ac:dyDescent="0.2">
      <c r="A98" s="113" t="s">
        <v>154</v>
      </c>
      <c r="B98" s="134">
        <v>180</v>
      </c>
      <c r="C98" s="155">
        <v>7.92</v>
      </c>
      <c r="D98" s="155">
        <v>6.87</v>
      </c>
      <c r="E98" s="155">
        <v>45.46</v>
      </c>
      <c r="F98" s="155">
        <v>275.39999999999998</v>
      </c>
      <c r="G98" s="136" t="s">
        <v>155</v>
      </c>
      <c r="H98" s="139" t="s">
        <v>98</v>
      </c>
    </row>
    <row r="99" spans="1:8" x14ac:dyDescent="0.2">
      <c r="A99" s="138" t="s">
        <v>34</v>
      </c>
      <c r="B99" s="114">
        <v>222</v>
      </c>
      <c r="C99" s="116">
        <v>0.13</v>
      </c>
      <c r="D99" s="116">
        <v>0.02</v>
      </c>
      <c r="E99" s="116">
        <v>15.2</v>
      </c>
      <c r="F99" s="116">
        <v>62</v>
      </c>
      <c r="G99" s="116" t="s">
        <v>35</v>
      </c>
      <c r="H99" s="118" t="s">
        <v>36</v>
      </c>
    </row>
    <row r="100" spans="1:8" x14ac:dyDescent="0.2">
      <c r="A100" s="120" t="s">
        <v>17</v>
      </c>
      <c r="B100" s="112">
        <f>SUM(B97:B99)</f>
        <v>502</v>
      </c>
      <c r="C100" s="112">
        <f>SUM(C97:C99)</f>
        <v>24.749999999999996</v>
      </c>
      <c r="D100" s="112">
        <f>SUM(D97:D99)</f>
        <v>18.39</v>
      </c>
      <c r="E100" s="112">
        <f>SUM(E97:E99)</f>
        <v>67.260000000000005</v>
      </c>
      <c r="F100" s="112">
        <f>SUM(F97:F99)</f>
        <v>532.4</v>
      </c>
      <c r="G100" s="112"/>
      <c r="H100" s="113"/>
    </row>
    <row r="101" spans="1:8" x14ac:dyDescent="0.2">
      <c r="A101" s="228" t="s">
        <v>285</v>
      </c>
      <c r="B101" s="228"/>
      <c r="C101" s="228"/>
      <c r="D101" s="228"/>
      <c r="E101" s="228"/>
      <c r="F101" s="228"/>
      <c r="G101" s="228"/>
      <c r="H101" s="228"/>
    </row>
    <row r="102" spans="1:8" s="94" customFormat="1" x14ac:dyDescent="0.2">
      <c r="A102" s="95" t="s">
        <v>137</v>
      </c>
      <c r="B102" s="158">
        <v>260</v>
      </c>
      <c r="C102" s="110">
        <v>1.74</v>
      </c>
      <c r="D102" s="110">
        <v>6.33</v>
      </c>
      <c r="E102" s="110">
        <v>11.16</v>
      </c>
      <c r="F102" s="110">
        <v>111.14</v>
      </c>
      <c r="G102" s="169" t="s">
        <v>293</v>
      </c>
      <c r="H102" s="159" t="s">
        <v>52</v>
      </c>
    </row>
    <row r="103" spans="1:8" s="94" customFormat="1" ht="12" customHeight="1" x14ac:dyDescent="0.2">
      <c r="A103" s="161" t="s">
        <v>297</v>
      </c>
      <c r="B103" s="105">
        <v>100</v>
      </c>
      <c r="C103" s="101">
        <v>14.1</v>
      </c>
      <c r="D103" s="101">
        <v>15.3</v>
      </c>
      <c r="E103" s="101">
        <v>3.2</v>
      </c>
      <c r="F103" s="101">
        <v>205.9</v>
      </c>
      <c r="G103" s="160" t="s">
        <v>160</v>
      </c>
      <c r="H103" s="98" t="s">
        <v>124</v>
      </c>
    </row>
    <row r="104" spans="1:8" s="94" customFormat="1" ht="12" customHeight="1" x14ac:dyDescent="0.2">
      <c r="A104" s="164" t="s">
        <v>142</v>
      </c>
      <c r="B104" s="105">
        <v>180</v>
      </c>
      <c r="C104" s="110">
        <v>10.32</v>
      </c>
      <c r="D104" s="110">
        <v>7.31</v>
      </c>
      <c r="E104" s="110">
        <v>46.37</v>
      </c>
      <c r="F104" s="110">
        <v>292.5</v>
      </c>
      <c r="G104" s="165" t="s">
        <v>143</v>
      </c>
      <c r="H104" s="166" t="s">
        <v>60</v>
      </c>
    </row>
    <row r="105" spans="1:8" x14ac:dyDescent="0.2">
      <c r="A105" s="113" t="s">
        <v>54</v>
      </c>
      <c r="B105" s="116">
        <v>200</v>
      </c>
      <c r="C105" s="116">
        <v>0</v>
      </c>
      <c r="D105" s="116">
        <v>0</v>
      </c>
      <c r="E105" s="116">
        <v>19.97</v>
      </c>
      <c r="F105" s="116">
        <v>76</v>
      </c>
      <c r="G105" s="116" t="s">
        <v>55</v>
      </c>
      <c r="H105" s="117" t="s">
        <v>56</v>
      </c>
    </row>
    <row r="106" spans="1:8" x14ac:dyDescent="0.2">
      <c r="A106" s="113" t="s">
        <v>31</v>
      </c>
      <c r="B106" s="116">
        <v>100</v>
      </c>
      <c r="C106" s="114">
        <v>0.4</v>
      </c>
      <c r="D106" s="114">
        <v>0.4</v>
      </c>
      <c r="E106" s="114">
        <f>19.6/2</f>
        <v>9.8000000000000007</v>
      </c>
      <c r="F106" s="114">
        <f>94/2</f>
        <v>47</v>
      </c>
      <c r="G106" s="116" t="s">
        <v>32</v>
      </c>
      <c r="H106" s="113" t="s">
        <v>33</v>
      </c>
    </row>
    <row r="107" spans="1:8" x14ac:dyDescent="0.2">
      <c r="A107" s="120" t="s">
        <v>17</v>
      </c>
      <c r="B107" s="112">
        <f>SUM(B102:B106)</f>
        <v>840</v>
      </c>
      <c r="C107" s="121">
        <f>SUM(C102:C106)</f>
        <v>26.56</v>
      </c>
      <c r="D107" s="121">
        <f>SUM(D102:D106)</f>
        <v>29.34</v>
      </c>
      <c r="E107" s="121">
        <f>SUM(E102:E106)</f>
        <v>90.499999999999986</v>
      </c>
      <c r="F107" s="121">
        <f>SUM(F102:F106)</f>
        <v>732.54</v>
      </c>
      <c r="G107" s="112"/>
      <c r="H107" s="113"/>
    </row>
    <row r="108" spans="1:8" x14ac:dyDescent="0.2">
      <c r="A108" s="228" t="s">
        <v>46</v>
      </c>
      <c r="B108" s="228"/>
      <c r="C108" s="228"/>
      <c r="D108" s="228"/>
      <c r="E108" s="228"/>
      <c r="F108" s="228"/>
      <c r="G108" s="228"/>
      <c r="H108" s="228"/>
    </row>
    <row r="109" spans="1:8" x14ac:dyDescent="0.2">
      <c r="A109" s="227" t="s">
        <v>2</v>
      </c>
      <c r="B109" s="228" t="s">
        <v>3</v>
      </c>
      <c r="C109" s="228"/>
      <c r="D109" s="228"/>
      <c r="E109" s="228"/>
      <c r="F109" s="228"/>
      <c r="G109" s="227" t="s">
        <v>4</v>
      </c>
      <c r="H109" s="227" t="s">
        <v>5</v>
      </c>
    </row>
    <row r="110" spans="1:8" ht="11.45" customHeight="1" x14ac:dyDescent="0.2">
      <c r="A110" s="227"/>
      <c r="B110" s="112" t="s">
        <v>6</v>
      </c>
      <c r="C110" s="112" t="s">
        <v>7</v>
      </c>
      <c r="D110" s="112" t="s">
        <v>8</v>
      </c>
      <c r="E110" s="112" t="s">
        <v>9</v>
      </c>
      <c r="F110" s="112" t="s">
        <v>10</v>
      </c>
      <c r="G110" s="227"/>
      <c r="H110" s="227"/>
    </row>
    <row r="111" spans="1:8" x14ac:dyDescent="0.2">
      <c r="A111" s="227" t="s">
        <v>11</v>
      </c>
      <c r="B111" s="227"/>
      <c r="C111" s="227"/>
      <c r="D111" s="227"/>
      <c r="E111" s="227"/>
      <c r="F111" s="227"/>
      <c r="G111" s="227"/>
      <c r="H111" s="227"/>
    </row>
    <row r="112" spans="1:8" s="144" customFormat="1" x14ac:dyDescent="0.2">
      <c r="A112" s="140" t="s">
        <v>89</v>
      </c>
      <c r="B112" s="141">
        <v>90</v>
      </c>
      <c r="C112" s="135">
        <v>15.3</v>
      </c>
      <c r="D112" s="135">
        <v>8.8000000000000007</v>
      </c>
      <c r="E112" s="135">
        <v>8.4</v>
      </c>
      <c r="F112" s="135">
        <v>175.4</v>
      </c>
      <c r="G112" s="142" t="s">
        <v>90</v>
      </c>
      <c r="H112" s="150" t="s">
        <v>71</v>
      </c>
    </row>
    <row r="113" spans="1:8" ht="11.25" customHeight="1" x14ac:dyDescent="0.2">
      <c r="A113" s="113" t="s">
        <v>151</v>
      </c>
      <c r="B113" s="116">
        <v>5</v>
      </c>
      <c r="C113" s="114">
        <v>0.04</v>
      </c>
      <c r="D113" s="114">
        <v>3.6</v>
      </c>
      <c r="E113" s="114">
        <v>0.06</v>
      </c>
      <c r="F113" s="114">
        <v>33</v>
      </c>
      <c r="G113" s="114" t="s">
        <v>132</v>
      </c>
      <c r="H113" s="115" t="s">
        <v>133</v>
      </c>
    </row>
    <row r="114" spans="1:8" ht="12" customHeight="1" x14ac:dyDescent="0.2">
      <c r="A114" s="117" t="s">
        <v>134</v>
      </c>
      <c r="B114" s="116">
        <v>150</v>
      </c>
      <c r="C114" s="116">
        <v>3.06</v>
      </c>
      <c r="D114" s="116">
        <v>4.8</v>
      </c>
      <c r="E114" s="116">
        <v>20.440000000000001</v>
      </c>
      <c r="F114" s="116">
        <v>137.25</v>
      </c>
      <c r="G114" s="116" t="s">
        <v>135</v>
      </c>
      <c r="H114" s="117" t="s">
        <v>20</v>
      </c>
    </row>
    <row r="115" spans="1:8" ht="22.5" x14ac:dyDescent="0.2">
      <c r="A115" s="118" t="s">
        <v>48</v>
      </c>
      <c r="B115" s="114">
        <v>60</v>
      </c>
      <c r="C115" s="114">
        <v>0.66</v>
      </c>
      <c r="D115" s="114">
        <v>0.12</v>
      </c>
      <c r="E115" s="114">
        <v>2.2799999999999998</v>
      </c>
      <c r="F115" s="114">
        <v>13.2</v>
      </c>
      <c r="G115" s="114" t="s">
        <v>49</v>
      </c>
      <c r="H115" s="117" t="s">
        <v>50</v>
      </c>
    </row>
    <row r="116" spans="1:8" x14ac:dyDescent="0.2">
      <c r="A116" s="117" t="s">
        <v>13</v>
      </c>
      <c r="B116" s="116">
        <v>215</v>
      </c>
      <c r="C116" s="116">
        <v>7.0000000000000007E-2</v>
      </c>
      <c r="D116" s="116">
        <v>0.02</v>
      </c>
      <c r="E116" s="116">
        <v>15</v>
      </c>
      <c r="F116" s="116">
        <v>60</v>
      </c>
      <c r="G116" s="116" t="s">
        <v>14</v>
      </c>
      <c r="H116" s="113" t="s">
        <v>15</v>
      </c>
    </row>
    <row r="117" spans="1:8" x14ac:dyDescent="0.2">
      <c r="A117" s="120" t="s">
        <v>17</v>
      </c>
      <c r="B117" s="112">
        <f>SUM(B112:B116)</f>
        <v>520</v>
      </c>
      <c r="C117" s="121">
        <f>SUM(C112:C116)</f>
        <v>19.13</v>
      </c>
      <c r="D117" s="121">
        <f>SUM(D112:D116)</f>
        <v>17.34</v>
      </c>
      <c r="E117" s="121">
        <f>SUM(E112:E116)</f>
        <v>46.180000000000007</v>
      </c>
      <c r="F117" s="121">
        <f>SUM(F112:F116)</f>
        <v>418.84999999999997</v>
      </c>
      <c r="G117" s="112"/>
      <c r="H117" s="113"/>
    </row>
    <row r="118" spans="1:8" x14ac:dyDescent="0.2">
      <c r="A118" s="228" t="s">
        <v>285</v>
      </c>
      <c r="B118" s="228"/>
      <c r="C118" s="228"/>
      <c r="D118" s="228"/>
      <c r="E118" s="228"/>
      <c r="F118" s="228"/>
      <c r="G118" s="228"/>
      <c r="H118" s="228"/>
    </row>
    <row r="119" spans="1:8" s="94" customFormat="1" ht="11.45" customHeight="1" x14ac:dyDescent="0.2">
      <c r="A119" s="162" t="s">
        <v>140</v>
      </c>
      <c r="B119" s="96">
        <v>260</v>
      </c>
      <c r="C119" s="163">
        <v>1.84</v>
      </c>
      <c r="D119" s="163">
        <v>6.49</v>
      </c>
      <c r="E119" s="163">
        <v>9.5</v>
      </c>
      <c r="F119" s="163">
        <v>111.25</v>
      </c>
      <c r="G119" s="96" t="s">
        <v>111</v>
      </c>
      <c r="H119" s="99" t="s">
        <v>58</v>
      </c>
    </row>
    <row r="120" spans="1:8" s="94" customFormat="1" x14ac:dyDescent="0.2">
      <c r="A120" s="164" t="s">
        <v>40</v>
      </c>
      <c r="B120" s="195">
        <v>100</v>
      </c>
      <c r="C120" s="110">
        <v>12.81</v>
      </c>
      <c r="D120" s="110">
        <v>14.46</v>
      </c>
      <c r="E120" s="110">
        <v>4.5</v>
      </c>
      <c r="F120" s="110">
        <v>210.7</v>
      </c>
      <c r="G120" s="104" t="s">
        <v>41</v>
      </c>
      <c r="H120" s="95" t="s">
        <v>42</v>
      </c>
    </row>
    <row r="121" spans="1:8" s="94" customFormat="1" ht="24" customHeight="1" x14ac:dyDescent="0.2">
      <c r="A121" s="95" t="s">
        <v>138</v>
      </c>
      <c r="B121" s="97">
        <v>180</v>
      </c>
      <c r="C121" s="97">
        <v>4.38</v>
      </c>
      <c r="D121" s="97">
        <v>6.44</v>
      </c>
      <c r="E121" s="97">
        <v>44.02</v>
      </c>
      <c r="F121" s="97">
        <v>251.64</v>
      </c>
      <c r="G121" s="96" t="s">
        <v>139</v>
      </c>
      <c r="H121" s="95" t="s">
        <v>53</v>
      </c>
    </row>
    <row r="122" spans="1:8" ht="22.5" x14ac:dyDescent="0.2">
      <c r="A122" s="118" t="s">
        <v>48</v>
      </c>
      <c r="B122" s="114">
        <v>60</v>
      </c>
      <c r="C122" s="114">
        <v>0.66</v>
      </c>
      <c r="D122" s="114">
        <v>0.12</v>
      </c>
      <c r="E122" s="114">
        <v>2.2799999999999998</v>
      </c>
      <c r="F122" s="114">
        <v>13.2</v>
      </c>
      <c r="G122" s="114" t="s">
        <v>49</v>
      </c>
      <c r="H122" s="117" t="s">
        <v>50</v>
      </c>
    </row>
    <row r="123" spans="1:8" x14ac:dyDescent="0.2">
      <c r="A123" s="113" t="s">
        <v>76</v>
      </c>
      <c r="B123" s="116">
        <v>200</v>
      </c>
      <c r="C123" s="114">
        <v>0.16</v>
      </c>
      <c r="D123" s="114">
        <v>0.16</v>
      </c>
      <c r="E123" s="114">
        <v>27.88</v>
      </c>
      <c r="F123" s="114">
        <v>114.6</v>
      </c>
      <c r="G123" s="114" t="s">
        <v>77</v>
      </c>
      <c r="H123" s="117" t="s">
        <v>78</v>
      </c>
    </row>
    <row r="124" spans="1:8" x14ac:dyDescent="0.2">
      <c r="A124" s="120" t="s">
        <v>17</v>
      </c>
      <c r="B124" s="112">
        <f>SUM(B119:B123)</f>
        <v>800</v>
      </c>
      <c r="C124" s="121">
        <f>SUM(C119:C123)</f>
        <v>19.850000000000001</v>
      </c>
      <c r="D124" s="121">
        <f>SUM(D119:D123)</f>
        <v>27.670000000000005</v>
      </c>
      <c r="E124" s="121">
        <f>SUM(E119:E123)</f>
        <v>88.18</v>
      </c>
      <c r="F124" s="121">
        <f>SUM(F119:F123)</f>
        <v>701.39</v>
      </c>
      <c r="G124" s="112"/>
      <c r="H124" s="113"/>
    </row>
    <row r="125" spans="1:8" x14ac:dyDescent="0.2">
      <c r="A125" s="228" t="s">
        <v>57</v>
      </c>
      <c r="B125" s="228"/>
      <c r="C125" s="228"/>
      <c r="D125" s="228"/>
      <c r="E125" s="228"/>
      <c r="F125" s="228"/>
      <c r="G125" s="228"/>
      <c r="H125" s="228"/>
    </row>
    <row r="126" spans="1:8" x14ac:dyDescent="0.2">
      <c r="A126" s="227" t="s">
        <v>2</v>
      </c>
      <c r="B126" s="228" t="s">
        <v>3</v>
      </c>
      <c r="C126" s="228"/>
      <c r="D126" s="228"/>
      <c r="E126" s="228"/>
      <c r="F126" s="228"/>
      <c r="G126" s="227" t="s">
        <v>4</v>
      </c>
      <c r="H126" s="227" t="s">
        <v>5</v>
      </c>
    </row>
    <row r="127" spans="1:8" ht="11.45" customHeight="1" x14ac:dyDescent="0.2">
      <c r="A127" s="227"/>
      <c r="B127" s="112" t="s">
        <v>6</v>
      </c>
      <c r="C127" s="112" t="s">
        <v>7</v>
      </c>
      <c r="D127" s="112" t="s">
        <v>8</v>
      </c>
      <c r="E127" s="112" t="s">
        <v>9</v>
      </c>
      <c r="F127" s="112" t="s">
        <v>10</v>
      </c>
      <c r="G127" s="227"/>
      <c r="H127" s="227"/>
    </row>
    <row r="128" spans="1:8" x14ac:dyDescent="0.2">
      <c r="A128" s="227" t="s">
        <v>11</v>
      </c>
      <c r="B128" s="227"/>
      <c r="C128" s="227"/>
      <c r="D128" s="227"/>
      <c r="E128" s="227"/>
      <c r="F128" s="227"/>
      <c r="G128" s="227"/>
      <c r="H128" s="227"/>
    </row>
    <row r="129" spans="1:8" ht="22.5" customHeight="1" x14ac:dyDescent="0.2">
      <c r="A129" s="113" t="s">
        <v>162</v>
      </c>
      <c r="B129" s="152">
        <v>200</v>
      </c>
      <c r="C129" s="135">
        <v>23.3</v>
      </c>
      <c r="D129" s="135">
        <v>15.45</v>
      </c>
      <c r="E129" s="135">
        <v>66.55</v>
      </c>
      <c r="F129" s="135">
        <v>500.5</v>
      </c>
      <c r="G129" s="136" t="s">
        <v>161</v>
      </c>
      <c r="H129" s="113" t="s">
        <v>148</v>
      </c>
    </row>
    <row r="130" spans="1:8" s="133" customFormat="1" x14ac:dyDescent="0.2">
      <c r="A130" s="113" t="s">
        <v>31</v>
      </c>
      <c r="B130" s="116">
        <v>100</v>
      </c>
      <c r="C130" s="137">
        <v>0.4</v>
      </c>
      <c r="D130" s="137">
        <v>0.4</v>
      </c>
      <c r="E130" s="137">
        <f>19.6/2</f>
        <v>9.8000000000000007</v>
      </c>
      <c r="F130" s="137">
        <f>94/2</f>
        <v>47</v>
      </c>
      <c r="G130" s="116" t="s">
        <v>32</v>
      </c>
      <c r="H130" s="113" t="s">
        <v>33</v>
      </c>
    </row>
    <row r="131" spans="1:8" x14ac:dyDescent="0.2">
      <c r="A131" s="138" t="s">
        <v>34</v>
      </c>
      <c r="B131" s="114">
        <v>222</v>
      </c>
      <c r="C131" s="116">
        <v>0.13</v>
      </c>
      <c r="D131" s="116">
        <v>0.02</v>
      </c>
      <c r="E131" s="116">
        <v>15.2</v>
      </c>
      <c r="F131" s="116">
        <v>62</v>
      </c>
      <c r="G131" s="116" t="s">
        <v>35</v>
      </c>
      <c r="H131" s="118" t="s">
        <v>36</v>
      </c>
    </row>
    <row r="132" spans="1:8" x14ac:dyDescent="0.2">
      <c r="A132" s="120" t="s">
        <v>17</v>
      </c>
      <c r="B132" s="112">
        <f>SUM(B129:B131)</f>
        <v>522</v>
      </c>
      <c r="C132" s="112">
        <f t="shared" ref="C132:F132" si="0">SUM(C129:C131)</f>
        <v>23.83</v>
      </c>
      <c r="D132" s="112">
        <f t="shared" si="0"/>
        <v>15.87</v>
      </c>
      <c r="E132" s="112">
        <f t="shared" si="0"/>
        <v>91.55</v>
      </c>
      <c r="F132" s="112">
        <f t="shared" si="0"/>
        <v>609.5</v>
      </c>
      <c r="G132" s="112"/>
      <c r="H132" s="113"/>
    </row>
    <row r="133" spans="1:8" x14ac:dyDescent="0.2">
      <c r="A133" s="228" t="s">
        <v>285</v>
      </c>
      <c r="B133" s="228"/>
      <c r="C133" s="228"/>
      <c r="D133" s="228"/>
      <c r="E133" s="228"/>
      <c r="F133" s="228"/>
      <c r="G133" s="228"/>
      <c r="H133" s="228"/>
    </row>
    <row r="134" spans="1:8" s="94" customFormat="1" x14ac:dyDescent="0.2">
      <c r="A134" s="95" t="s">
        <v>115</v>
      </c>
      <c r="B134" s="103">
        <v>250</v>
      </c>
      <c r="C134" s="170">
        <v>2.34</v>
      </c>
      <c r="D134" s="170">
        <v>2.83</v>
      </c>
      <c r="E134" s="170">
        <v>16.87</v>
      </c>
      <c r="F134" s="170">
        <v>114</v>
      </c>
      <c r="G134" s="167" t="s">
        <v>116</v>
      </c>
      <c r="H134" s="168" t="s">
        <v>117</v>
      </c>
    </row>
    <row r="135" spans="1:8" ht="12" customHeight="1" x14ac:dyDescent="0.2">
      <c r="A135" s="147" t="s">
        <v>91</v>
      </c>
      <c r="B135" s="148">
        <v>90</v>
      </c>
      <c r="C135" s="135">
        <v>15.1</v>
      </c>
      <c r="D135" s="135">
        <v>8.9</v>
      </c>
      <c r="E135" s="135">
        <v>8.5</v>
      </c>
      <c r="F135" s="135">
        <v>177.5</v>
      </c>
      <c r="G135" s="149" t="s">
        <v>256</v>
      </c>
      <c r="H135" s="143" t="s">
        <v>79</v>
      </c>
    </row>
    <row r="136" spans="1:8" s="94" customFormat="1" ht="13.5" customHeight="1" x14ac:dyDescent="0.2">
      <c r="A136" s="95" t="s">
        <v>66</v>
      </c>
      <c r="B136" s="97">
        <v>180</v>
      </c>
      <c r="C136" s="107">
        <v>4.12</v>
      </c>
      <c r="D136" s="107">
        <v>15.78</v>
      </c>
      <c r="E136" s="107">
        <v>33.5</v>
      </c>
      <c r="F136" s="107">
        <v>292.5</v>
      </c>
      <c r="G136" s="96" t="s">
        <v>67</v>
      </c>
      <c r="H136" s="98" t="s">
        <v>68</v>
      </c>
    </row>
    <row r="137" spans="1:8" ht="12" customHeight="1" x14ac:dyDescent="0.2">
      <c r="A137" s="113" t="s">
        <v>24</v>
      </c>
      <c r="B137" s="116">
        <v>200</v>
      </c>
      <c r="C137" s="114">
        <v>0.15</v>
      </c>
      <c r="D137" s="114">
        <v>0.06</v>
      </c>
      <c r="E137" s="114">
        <v>20.65</v>
      </c>
      <c r="F137" s="114">
        <v>82.9</v>
      </c>
      <c r="G137" s="114" t="s">
        <v>25</v>
      </c>
      <c r="H137" s="117" t="s">
        <v>26</v>
      </c>
    </row>
    <row r="138" spans="1:8" x14ac:dyDescent="0.2">
      <c r="A138" s="120" t="s">
        <v>17</v>
      </c>
      <c r="B138" s="112">
        <f>SUM(B134:B137)</f>
        <v>720</v>
      </c>
      <c r="C138" s="121">
        <f>SUM(C134:C137)</f>
        <v>21.709999999999997</v>
      </c>
      <c r="D138" s="121">
        <f>SUM(D134:D137)</f>
        <v>27.569999999999997</v>
      </c>
      <c r="E138" s="121">
        <f>SUM(E134:E137)</f>
        <v>79.52000000000001</v>
      </c>
      <c r="F138" s="121">
        <f>SUM(F134:F137)</f>
        <v>666.9</v>
      </c>
      <c r="G138" s="112"/>
      <c r="H138" s="113"/>
    </row>
    <row r="139" spans="1:8" x14ac:dyDescent="0.2">
      <c r="A139" s="228" t="s">
        <v>65</v>
      </c>
      <c r="B139" s="228"/>
      <c r="C139" s="228"/>
      <c r="D139" s="228"/>
      <c r="E139" s="228"/>
      <c r="F139" s="228"/>
      <c r="G139" s="228"/>
      <c r="H139" s="228"/>
    </row>
    <row r="140" spans="1:8" x14ac:dyDescent="0.2">
      <c r="A140" s="227" t="s">
        <v>2</v>
      </c>
      <c r="B140" s="228" t="s">
        <v>3</v>
      </c>
      <c r="C140" s="228"/>
      <c r="D140" s="228"/>
      <c r="E140" s="228"/>
      <c r="F140" s="228"/>
      <c r="G140" s="227" t="s">
        <v>4</v>
      </c>
      <c r="H140" s="227" t="s">
        <v>5</v>
      </c>
    </row>
    <row r="141" spans="1:8" ht="11.45" customHeight="1" x14ac:dyDescent="0.2">
      <c r="A141" s="227"/>
      <c r="B141" s="112" t="s">
        <v>6</v>
      </c>
      <c r="C141" s="112" t="s">
        <v>7</v>
      </c>
      <c r="D141" s="112" t="s">
        <v>8</v>
      </c>
      <c r="E141" s="112" t="s">
        <v>9</v>
      </c>
      <c r="F141" s="112" t="s">
        <v>10</v>
      </c>
      <c r="G141" s="227"/>
      <c r="H141" s="227"/>
    </row>
    <row r="142" spans="1:8" x14ac:dyDescent="0.2">
      <c r="A142" s="227" t="s">
        <v>11</v>
      </c>
      <c r="B142" s="227"/>
      <c r="C142" s="229"/>
      <c r="D142" s="229"/>
      <c r="E142" s="229"/>
      <c r="F142" s="229"/>
      <c r="G142" s="227"/>
      <c r="H142" s="227"/>
    </row>
    <row r="143" spans="1:8" ht="13.5" customHeight="1" x14ac:dyDescent="0.2">
      <c r="A143" s="151" t="s">
        <v>159</v>
      </c>
      <c r="B143" s="152">
        <v>100</v>
      </c>
      <c r="C143" s="135">
        <v>14.1</v>
      </c>
      <c r="D143" s="135">
        <v>15.3</v>
      </c>
      <c r="E143" s="135">
        <v>3.2</v>
      </c>
      <c r="F143" s="135">
        <v>205.9</v>
      </c>
      <c r="G143" s="153" t="s">
        <v>160</v>
      </c>
      <c r="H143" s="117" t="s">
        <v>124</v>
      </c>
    </row>
    <row r="144" spans="1:8" ht="12" customHeight="1" x14ac:dyDescent="0.2">
      <c r="A144" s="118" t="s">
        <v>142</v>
      </c>
      <c r="B144" s="114">
        <v>180</v>
      </c>
      <c r="C144" s="137">
        <v>10.32</v>
      </c>
      <c r="D144" s="137">
        <v>7.31</v>
      </c>
      <c r="E144" s="137">
        <v>46.37</v>
      </c>
      <c r="F144" s="137">
        <v>292.5</v>
      </c>
      <c r="G144" s="116" t="s">
        <v>143</v>
      </c>
      <c r="H144" s="117" t="s">
        <v>60</v>
      </c>
    </row>
    <row r="145" spans="1:8" x14ac:dyDescent="0.2">
      <c r="A145" s="138" t="s">
        <v>34</v>
      </c>
      <c r="B145" s="114">
        <v>222</v>
      </c>
      <c r="C145" s="116">
        <v>0.13</v>
      </c>
      <c r="D145" s="116">
        <v>0.02</v>
      </c>
      <c r="E145" s="116">
        <v>15.2</v>
      </c>
      <c r="F145" s="116">
        <v>62</v>
      </c>
      <c r="G145" s="116" t="s">
        <v>35</v>
      </c>
      <c r="H145" s="118" t="s">
        <v>36</v>
      </c>
    </row>
    <row r="146" spans="1:8" x14ac:dyDescent="0.2">
      <c r="A146" s="120" t="s">
        <v>17</v>
      </c>
      <c r="B146" s="112">
        <f>SUM(B143:B145)</f>
        <v>502</v>
      </c>
      <c r="C146" s="121">
        <f>SUM(C143:C145)</f>
        <v>24.55</v>
      </c>
      <c r="D146" s="121">
        <f>SUM(D143:D145)</f>
        <v>22.63</v>
      </c>
      <c r="E146" s="121">
        <f>SUM(E143:E145)</f>
        <v>64.77</v>
      </c>
      <c r="F146" s="121">
        <f>SUM(F143:F145)</f>
        <v>560.4</v>
      </c>
      <c r="G146" s="112"/>
      <c r="H146" s="113"/>
    </row>
    <row r="147" spans="1:8" x14ac:dyDescent="0.2">
      <c r="A147" s="228" t="s">
        <v>285</v>
      </c>
      <c r="B147" s="228"/>
      <c r="C147" s="228"/>
      <c r="D147" s="228"/>
      <c r="E147" s="228"/>
      <c r="F147" s="228"/>
      <c r="G147" s="228"/>
      <c r="H147" s="228"/>
    </row>
    <row r="148" spans="1:8" s="94" customFormat="1" x14ac:dyDescent="0.2">
      <c r="A148" s="95" t="s">
        <v>144</v>
      </c>
      <c r="B148" s="158">
        <v>260</v>
      </c>
      <c r="C148" s="110">
        <v>1.51</v>
      </c>
      <c r="D148" s="110">
        <v>6.39</v>
      </c>
      <c r="E148" s="110">
        <v>7.99</v>
      </c>
      <c r="F148" s="110">
        <v>94.43</v>
      </c>
      <c r="G148" s="167" t="s">
        <v>300</v>
      </c>
      <c r="H148" s="159" t="s">
        <v>70</v>
      </c>
    </row>
    <row r="149" spans="1:8" x14ac:dyDescent="0.2">
      <c r="A149" s="117" t="s">
        <v>102</v>
      </c>
      <c r="B149" s="134">
        <v>90</v>
      </c>
      <c r="C149" s="135">
        <v>11.02</v>
      </c>
      <c r="D149" s="135">
        <v>13.95</v>
      </c>
      <c r="E149" s="135">
        <v>8.4</v>
      </c>
      <c r="F149" s="135">
        <v>203.2</v>
      </c>
      <c r="G149" s="136" t="s">
        <v>103</v>
      </c>
      <c r="H149" s="113" t="s">
        <v>59</v>
      </c>
    </row>
    <row r="150" spans="1:8" x14ac:dyDescent="0.2">
      <c r="A150" s="113" t="s">
        <v>154</v>
      </c>
      <c r="B150" s="134">
        <v>180</v>
      </c>
      <c r="C150" s="135">
        <v>7.92</v>
      </c>
      <c r="D150" s="135">
        <v>6.87</v>
      </c>
      <c r="E150" s="135">
        <v>45.46</v>
      </c>
      <c r="F150" s="135">
        <v>275.39999999999998</v>
      </c>
      <c r="G150" s="136" t="s">
        <v>155</v>
      </c>
      <c r="H150" s="139" t="s">
        <v>98</v>
      </c>
    </row>
    <row r="151" spans="1:8" ht="23.25" customHeight="1" x14ac:dyDescent="0.2">
      <c r="A151" s="118" t="s">
        <v>48</v>
      </c>
      <c r="B151" s="114">
        <v>60</v>
      </c>
      <c r="C151" s="114">
        <v>0.66</v>
      </c>
      <c r="D151" s="114">
        <v>0.12</v>
      </c>
      <c r="E151" s="114">
        <v>2.2799999999999998</v>
      </c>
      <c r="F151" s="114">
        <v>13.2</v>
      </c>
      <c r="G151" s="114" t="s">
        <v>49</v>
      </c>
      <c r="H151" s="117" t="s">
        <v>50</v>
      </c>
    </row>
    <row r="152" spans="1:8" x14ac:dyDescent="0.2">
      <c r="A152" s="113" t="s">
        <v>252</v>
      </c>
      <c r="B152" s="116">
        <v>200</v>
      </c>
      <c r="C152" s="116">
        <v>0</v>
      </c>
      <c r="D152" s="116">
        <v>0</v>
      </c>
      <c r="E152" s="116">
        <v>19.97</v>
      </c>
      <c r="F152" s="116">
        <v>76</v>
      </c>
      <c r="G152" s="116" t="s">
        <v>253</v>
      </c>
      <c r="H152" s="117" t="s">
        <v>56</v>
      </c>
    </row>
    <row r="153" spans="1:8" x14ac:dyDescent="0.2">
      <c r="A153" s="120" t="s">
        <v>17</v>
      </c>
      <c r="B153" s="112">
        <f>SUM(B148:B152)</f>
        <v>790</v>
      </c>
      <c r="C153" s="121">
        <f>SUM(C148:C152)</f>
        <v>21.11</v>
      </c>
      <c r="D153" s="121">
        <f>SUM(D148:D152)</f>
        <v>27.330000000000002</v>
      </c>
      <c r="E153" s="121">
        <f>SUM(E148:E152)</f>
        <v>84.1</v>
      </c>
      <c r="F153" s="121">
        <f>SUM(F148:F152)</f>
        <v>662.23</v>
      </c>
      <c r="G153" s="112"/>
      <c r="H153" s="113"/>
    </row>
  </sheetData>
  <mergeCells count="73">
    <mergeCell ref="A1:H1"/>
    <mergeCell ref="A142:H142"/>
    <mergeCell ref="A147:H147"/>
    <mergeCell ref="A128:H128"/>
    <mergeCell ref="A133:H133"/>
    <mergeCell ref="A139:H139"/>
    <mergeCell ref="A140:A141"/>
    <mergeCell ref="B140:F140"/>
    <mergeCell ref="G140:G141"/>
    <mergeCell ref="H140:H141"/>
    <mergeCell ref="A111:H111"/>
    <mergeCell ref="A118:H118"/>
    <mergeCell ref="A125:H125"/>
    <mergeCell ref="A126:A127"/>
    <mergeCell ref="B126:F126"/>
    <mergeCell ref="G126:G127"/>
    <mergeCell ref="H126:H127"/>
    <mergeCell ref="A96:H96"/>
    <mergeCell ref="A101:H101"/>
    <mergeCell ref="A108:H108"/>
    <mergeCell ref="A109:A110"/>
    <mergeCell ref="B109:F109"/>
    <mergeCell ref="G109:G110"/>
    <mergeCell ref="H109:H110"/>
    <mergeCell ref="A82:H82"/>
    <mergeCell ref="A87:H87"/>
    <mergeCell ref="A93:H93"/>
    <mergeCell ref="A94:A95"/>
    <mergeCell ref="B94:F94"/>
    <mergeCell ref="G94:G95"/>
    <mergeCell ref="H94:H95"/>
    <mergeCell ref="A78:H78"/>
    <mergeCell ref="A79:H79"/>
    <mergeCell ref="A80:A81"/>
    <mergeCell ref="B80:F80"/>
    <mergeCell ref="G80:G81"/>
    <mergeCell ref="H80:H81"/>
    <mergeCell ref="A66:H66"/>
    <mergeCell ref="A72:H72"/>
    <mergeCell ref="A51:H51"/>
    <mergeCell ref="A56:H56"/>
    <mergeCell ref="A63:H63"/>
    <mergeCell ref="A64:A65"/>
    <mergeCell ref="B64:F64"/>
    <mergeCell ref="G64:G65"/>
    <mergeCell ref="H64:H65"/>
    <mergeCell ref="A36:H36"/>
    <mergeCell ref="A42:H42"/>
    <mergeCell ref="A48:H48"/>
    <mergeCell ref="A49:A50"/>
    <mergeCell ref="B49:F49"/>
    <mergeCell ref="G49:G50"/>
    <mergeCell ref="H49:H50"/>
    <mergeCell ref="A22:H22"/>
    <mergeCell ref="A27:H27"/>
    <mergeCell ref="A33:H33"/>
    <mergeCell ref="A34:A35"/>
    <mergeCell ref="B34:F34"/>
    <mergeCell ref="G34:G35"/>
    <mergeCell ref="H34:H35"/>
    <mergeCell ref="A6:H6"/>
    <mergeCell ref="A12:H12"/>
    <mergeCell ref="A19:H19"/>
    <mergeCell ref="A20:A21"/>
    <mergeCell ref="B20:F20"/>
    <mergeCell ref="G20:G21"/>
    <mergeCell ref="H20:H21"/>
    <mergeCell ref="A2:H2"/>
    <mergeCell ref="A3:H3"/>
    <mergeCell ref="A4:A5"/>
    <mergeCell ref="B4:F4"/>
    <mergeCell ref="G4:G5"/>
    <mergeCell ref="H4:H5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3"/>
  <sheetViews>
    <sheetView zoomScale="130" zoomScaleNormal="130" workbookViewId="0">
      <pane ySplit="1" topLeftCell="A2" activePane="bottomLeft" state="frozen"/>
      <selection pane="bottomLeft" activeCell="K26" sqref="K26"/>
    </sheetView>
  </sheetViews>
  <sheetFormatPr defaultRowHeight="11.25" x14ac:dyDescent="0.2"/>
  <cols>
    <col min="1" max="1" width="32.7109375" style="111" customWidth="1"/>
    <col min="2" max="2" width="7.7109375" style="111" customWidth="1"/>
    <col min="3" max="3" width="8.5703125" style="111" customWidth="1"/>
    <col min="4" max="4" width="8.140625" style="111" customWidth="1"/>
    <col min="5" max="5" width="9.42578125" style="111" customWidth="1"/>
    <col min="6" max="6" width="7.7109375" style="111" customWidth="1"/>
    <col min="7" max="7" width="8.42578125" style="111" customWidth="1"/>
    <col min="8" max="8" width="17.28515625" style="111" customWidth="1"/>
    <col min="9" max="256" width="9.140625" style="111"/>
    <col min="257" max="257" width="32.7109375" style="111" customWidth="1"/>
    <col min="258" max="258" width="7.7109375" style="111" customWidth="1"/>
    <col min="259" max="259" width="8.5703125" style="111" customWidth="1"/>
    <col min="260" max="260" width="8.140625" style="111" customWidth="1"/>
    <col min="261" max="261" width="9.42578125" style="111" customWidth="1"/>
    <col min="262" max="262" width="7.7109375" style="111" customWidth="1"/>
    <col min="263" max="263" width="8.42578125" style="111" customWidth="1"/>
    <col min="264" max="264" width="17.28515625" style="111" customWidth="1"/>
    <col min="265" max="512" width="9.140625" style="111"/>
    <col min="513" max="513" width="32.7109375" style="111" customWidth="1"/>
    <col min="514" max="514" width="7.7109375" style="111" customWidth="1"/>
    <col min="515" max="515" width="8.5703125" style="111" customWidth="1"/>
    <col min="516" max="516" width="8.140625" style="111" customWidth="1"/>
    <col min="517" max="517" width="9.42578125" style="111" customWidth="1"/>
    <col min="518" max="518" width="7.7109375" style="111" customWidth="1"/>
    <col min="519" max="519" width="8.42578125" style="111" customWidth="1"/>
    <col min="520" max="520" width="17.28515625" style="111" customWidth="1"/>
    <col min="521" max="768" width="9.140625" style="111"/>
    <col min="769" max="769" width="32.7109375" style="111" customWidth="1"/>
    <col min="770" max="770" width="7.7109375" style="111" customWidth="1"/>
    <col min="771" max="771" width="8.5703125" style="111" customWidth="1"/>
    <col min="772" max="772" width="8.140625" style="111" customWidth="1"/>
    <col min="773" max="773" width="9.42578125" style="111" customWidth="1"/>
    <col min="774" max="774" width="7.7109375" style="111" customWidth="1"/>
    <col min="775" max="775" width="8.42578125" style="111" customWidth="1"/>
    <col min="776" max="776" width="17.28515625" style="111" customWidth="1"/>
    <col min="777" max="1024" width="9.140625" style="111"/>
    <col min="1025" max="1025" width="32.7109375" style="111" customWidth="1"/>
    <col min="1026" max="1026" width="7.7109375" style="111" customWidth="1"/>
    <col min="1027" max="1027" width="8.5703125" style="111" customWidth="1"/>
    <col min="1028" max="1028" width="8.140625" style="111" customWidth="1"/>
    <col min="1029" max="1029" width="9.42578125" style="111" customWidth="1"/>
    <col min="1030" max="1030" width="7.7109375" style="111" customWidth="1"/>
    <col min="1031" max="1031" width="8.42578125" style="111" customWidth="1"/>
    <col min="1032" max="1032" width="17.28515625" style="111" customWidth="1"/>
    <col min="1033" max="1280" width="9.140625" style="111"/>
    <col min="1281" max="1281" width="32.7109375" style="111" customWidth="1"/>
    <col min="1282" max="1282" width="7.7109375" style="111" customWidth="1"/>
    <col min="1283" max="1283" width="8.5703125" style="111" customWidth="1"/>
    <col min="1284" max="1284" width="8.140625" style="111" customWidth="1"/>
    <col min="1285" max="1285" width="9.42578125" style="111" customWidth="1"/>
    <col min="1286" max="1286" width="7.7109375" style="111" customWidth="1"/>
    <col min="1287" max="1287" width="8.42578125" style="111" customWidth="1"/>
    <col min="1288" max="1288" width="17.28515625" style="111" customWidth="1"/>
    <col min="1289" max="1536" width="9.140625" style="111"/>
    <col min="1537" max="1537" width="32.7109375" style="111" customWidth="1"/>
    <col min="1538" max="1538" width="7.7109375" style="111" customWidth="1"/>
    <col min="1539" max="1539" width="8.5703125" style="111" customWidth="1"/>
    <col min="1540" max="1540" width="8.140625" style="111" customWidth="1"/>
    <col min="1541" max="1541" width="9.42578125" style="111" customWidth="1"/>
    <col min="1542" max="1542" width="7.7109375" style="111" customWidth="1"/>
    <col min="1543" max="1543" width="8.42578125" style="111" customWidth="1"/>
    <col min="1544" max="1544" width="17.28515625" style="111" customWidth="1"/>
    <col min="1545" max="1792" width="9.140625" style="111"/>
    <col min="1793" max="1793" width="32.7109375" style="111" customWidth="1"/>
    <col min="1794" max="1794" width="7.7109375" style="111" customWidth="1"/>
    <col min="1795" max="1795" width="8.5703125" style="111" customWidth="1"/>
    <col min="1796" max="1796" width="8.140625" style="111" customWidth="1"/>
    <col min="1797" max="1797" width="9.42578125" style="111" customWidth="1"/>
    <col min="1798" max="1798" width="7.7109375" style="111" customWidth="1"/>
    <col min="1799" max="1799" width="8.42578125" style="111" customWidth="1"/>
    <col min="1800" max="1800" width="17.28515625" style="111" customWidth="1"/>
    <col min="1801" max="2048" width="9.140625" style="111"/>
    <col min="2049" max="2049" width="32.7109375" style="111" customWidth="1"/>
    <col min="2050" max="2050" width="7.7109375" style="111" customWidth="1"/>
    <col min="2051" max="2051" width="8.5703125" style="111" customWidth="1"/>
    <col min="2052" max="2052" width="8.140625" style="111" customWidth="1"/>
    <col min="2053" max="2053" width="9.42578125" style="111" customWidth="1"/>
    <col min="2054" max="2054" width="7.7109375" style="111" customWidth="1"/>
    <col min="2055" max="2055" width="8.42578125" style="111" customWidth="1"/>
    <col min="2056" max="2056" width="17.28515625" style="111" customWidth="1"/>
    <col min="2057" max="2304" width="9.140625" style="111"/>
    <col min="2305" max="2305" width="32.7109375" style="111" customWidth="1"/>
    <col min="2306" max="2306" width="7.7109375" style="111" customWidth="1"/>
    <col min="2307" max="2307" width="8.5703125" style="111" customWidth="1"/>
    <col min="2308" max="2308" width="8.140625" style="111" customWidth="1"/>
    <col min="2309" max="2309" width="9.42578125" style="111" customWidth="1"/>
    <col min="2310" max="2310" width="7.7109375" style="111" customWidth="1"/>
    <col min="2311" max="2311" width="8.42578125" style="111" customWidth="1"/>
    <col min="2312" max="2312" width="17.28515625" style="111" customWidth="1"/>
    <col min="2313" max="2560" width="9.140625" style="111"/>
    <col min="2561" max="2561" width="32.7109375" style="111" customWidth="1"/>
    <col min="2562" max="2562" width="7.7109375" style="111" customWidth="1"/>
    <col min="2563" max="2563" width="8.5703125" style="111" customWidth="1"/>
    <col min="2564" max="2564" width="8.140625" style="111" customWidth="1"/>
    <col min="2565" max="2565" width="9.42578125" style="111" customWidth="1"/>
    <col min="2566" max="2566" width="7.7109375" style="111" customWidth="1"/>
    <col min="2567" max="2567" width="8.42578125" style="111" customWidth="1"/>
    <col min="2568" max="2568" width="17.28515625" style="111" customWidth="1"/>
    <col min="2569" max="2816" width="9.140625" style="111"/>
    <col min="2817" max="2817" width="32.7109375" style="111" customWidth="1"/>
    <col min="2818" max="2818" width="7.7109375" style="111" customWidth="1"/>
    <col min="2819" max="2819" width="8.5703125" style="111" customWidth="1"/>
    <col min="2820" max="2820" width="8.140625" style="111" customWidth="1"/>
    <col min="2821" max="2821" width="9.42578125" style="111" customWidth="1"/>
    <col min="2822" max="2822" width="7.7109375" style="111" customWidth="1"/>
    <col min="2823" max="2823" width="8.42578125" style="111" customWidth="1"/>
    <col min="2824" max="2824" width="17.28515625" style="111" customWidth="1"/>
    <col min="2825" max="3072" width="9.140625" style="111"/>
    <col min="3073" max="3073" width="32.7109375" style="111" customWidth="1"/>
    <col min="3074" max="3074" width="7.7109375" style="111" customWidth="1"/>
    <col min="3075" max="3075" width="8.5703125" style="111" customWidth="1"/>
    <col min="3076" max="3076" width="8.140625" style="111" customWidth="1"/>
    <col min="3077" max="3077" width="9.42578125" style="111" customWidth="1"/>
    <col min="3078" max="3078" width="7.7109375" style="111" customWidth="1"/>
    <col min="3079" max="3079" width="8.42578125" style="111" customWidth="1"/>
    <col min="3080" max="3080" width="17.28515625" style="111" customWidth="1"/>
    <col min="3081" max="3328" width="9.140625" style="111"/>
    <col min="3329" max="3329" width="32.7109375" style="111" customWidth="1"/>
    <col min="3330" max="3330" width="7.7109375" style="111" customWidth="1"/>
    <col min="3331" max="3331" width="8.5703125" style="111" customWidth="1"/>
    <col min="3332" max="3332" width="8.140625" style="111" customWidth="1"/>
    <col min="3333" max="3333" width="9.42578125" style="111" customWidth="1"/>
    <col min="3334" max="3334" width="7.7109375" style="111" customWidth="1"/>
    <col min="3335" max="3335" width="8.42578125" style="111" customWidth="1"/>
    <col min="3336" max="3336" width="17.28515625" style="111" customWidth="1"/>
    <col min="3337" max="3584" width="9.140625" style="111"/>
    <col min="3585" max="3585" width="32.7109375" style="111" customWidth="1"/>
    <col min="3586" max="3586" width="7.7109375" style="111" customWidth="1"/>
    <col min="3587" max="3587" width="8.5703125" style="111" customWidth="1"/>
    <col min="3588" max="3588" width="8.140625" style="111" customWidth="1"/>
    <col min="3589" max="3589" width="9.42578125" style="111" customWidth="1"/>
    <col min="3590" max="3590" width="7.7109375" style="111" customWidth="1"/>
    <col min="3591" max="3591" width="8.42578125" style="111" customWidth="1"/>
    <col min="3592" max="3592" width="17.28515625" style="111" customWidth="1"/>
    <col min="3593" max="3840" width="9.140625" style="111"/>
    <col min="3841" max="3841" width="32.7109375" style="111" customWidth="1"/>
    <col min="3842" max="3842" width="7.7109375" style="111" customWidth="1"/>
    <col min="3843" max="3843" width="8.5703125" style="111" customWidth="1"/>
    <col min="3844" max="3844" width="8.140625" style="111" customWidth="1"/>
    <col min="3845" max="3845" width="9.42578125" style="111" customWidth="1"/>
    <col min="3846" max="3846" width="7.7109375" style="111" customWidth="1"/>
    <col min="3847" max="3847" width="8.42578125" style="111" customWidth="1"/>
    <col min="3848" max="3848" width="17.28515625" style="111" customWidth="1"/>
    <col min="3849" max="4096" width="9.140625" style="111"/>
    <col min="4097" max="4097" width="32.7109375" style="111" customWidth="1"/>
    <col min="4098" max="4098" width="7.7109375" style="111" customWidth="1"/>
    <col min="4099" max="4099" width="8.5703125" style="111" customWidth="1"/>
    <col min="4100" max="4100" width="8.140625" style="111" customWidth="1"/>
    <col min="4101" max="4101" width="9.42578125" style="111" customWidth="1"/>
    <col min="4102" max="4102" width="7.7109375" style="111" customWidth="1"/>
    <col min="4103" max="4103" width="8.42578125" style="111" customWidth="1"/>
    <col min="4104" max="4104" width="17.28515625" style="111" customWidth="1"/>
    <col min="4105" max="4352" width="9.140625" style="111"/>
    <col min="4353" max="4353" width="32.7109375" style="111" customWidth="1"/>
    <col min="4354" max="4354" width="7.7109375" style="111" customWidth="1"/>
    <col min="4355" max="4355" width="8.5703125" style="111" customWidth="1"/>
    <col min="4356" max="4356" width="8.140625" style="111" customWidth="1"/>
    <col min="4357" max="4357" width="9.42578125" style="111" customWidth="1"/>
    <col min="4358" max="4358" width="7.7109375" style="111" customWidth="1"/>
    <col min="4359" max="4359" width="8.42578125" style="111" customWidth="1"/>
    <col min="4360" max="4360" width="17.28515625" style="111" customWidth="1"/>
    <col min="4361" max="4608" width="9.140625" style="111"/>
    <col min="4609" max="4609" width="32.7109375" style="111" customWidth="1"/>
    <col min="4610" max="4610" width="7.7109375" style="111" customWidth="1"/>
    <col min="4611" max="4611" width="8.5703125" style="111" customWidth="1"/>
    <col min="4612" max="4612" width="8.140625" style="111" customWidth="1"/>
    <col min="4613" max="4613" width="9.42578125" style="111" customWidth="1"/>
    <col min="4614" max="4614" width="7.7109375" style="111" customWidth="1"/>
    <col min="4615" max="4615" width="8.42578125" style="111" customWidth="1"/>
    <col min="4616" max="4616" width="17.28515625" style="111" customWidth="1"/>
    <col min="4617" max="4864" width="9.140625" style="111"/>
    <col min="4865" max="4865" width="32.7109375" style="111" customWidth="1"/>
    <col min="4866" max="4866" width="7.7109375" style="111" customWidth="1"/>
    <col min="4867" max="4867" width="8.5703125" style="111" customWidth="1"/>
    <col min="4868" max="4868" width="8.140625" style="111" customWidth="1"/>
    <col min="4869" max="4869" width="9.42578125" style="111" customWidth="1"/>
    <col min="4870" max="4870" width="7.7109375" style="111" customWidth="1"/>
    <col min="4871" max="4871" width="8.42578125" style="111" customWidth="1"/>
    <col min="4872" max="4872" width="17.28515625" style="111" customWidth="1"/>
    <col min="4873" max="5120" width="9.140625" style="111"/>
    <col min="5121" max="5121" width="32.7109375" style="111" customWidth="1"/>
    <col min="5122" max="5122" width="7.7109375" style="111" customWidth="1"/>
    <col min="5123" max="5123" width="8.5703125" style="111" customWidth="1"/>
    <col min="5124" max="5124" width="8.140625" style="111" customWidth="1"/>
    <col min="5125" max="5125" width="9.42578125" style="111" customWidth="1"/>
    <col min="5126" max="5126" width="7.7109375" style="111" customWidth="1"/>
    <col min="5127" max="5127" width="8.42578125" style="111" customWidth="1"/>
    <col min="5128" max="5128" width="17.28515625" style="111" customWidth="1"/>
    <col min="5129" max="5376" width="9.140625" style="111"/>
    <col min="5377" max="5377" width="32.7109375" style="111" customWidth="1"/>
    <col min="5378" max="5378" width="7.7109375" style="111" customWidth="1"/>
    <col min="5379" max="5379" width="8.5703125" style="111" customWidth="1"/>
    <col min="5380" max="5380" width="8.140625" style="111" customWidth="1"/>
    <col min="5381" max="5381" width="9.42578125" style="111" customWidth="1"/>
    <col min="5382" max="5382" width="7.7109375" style="111" customWidth="1"/>
    <col min="5383" max="5383" width="8.42578125" style="111" customWidth="1"/>
    <col min="5384" max="5384" width="17.28515625" style="111" customWidth="1"/>
    <col min="5385" max="5632" width="9.140625" style="111"/>
    <col min="5633" max="5633" width="32.7109375" style="111" customWidth="1"/>
    <col min="5634" max="5634" width="7.7109375" style="111" customWidth="1"/>
    <col min="5635" max="5635" width="8.5703125" style="111" customWidth="1"/>
    <col min="5636" max="5636" width="8.140625" style="111" customWidth="1"/>
    <col min="5637" max="5637" width="9.42578125" style="111" customWidth="1"/>
    <col min="5638" max="5638" width="7.7109375" style="111" customWidth="1"/>
    <col min="5639" max="5639" width="8.42578125" style="111" customWidth="1"/>
    <col min="5640" max="5640" width="17.28515625" style="111" customWidth="1"/>
    <col min="5641" max="5888" width="9.140625" style="111"/>
    <col min="5889" max="5889" width="32.7109375" style="111" customWidth="1"/>
    <col min="5890" max="5890" width="7.7109375" style="111" customWidth="1"/>
    <col min="5891" max="5891" width="8.5703125" style="111" customWidth="1"/>
    <col min="5892" max="5892" width="8.140625" style="111" customWidth="1"/>
    <col min="5893" max="5893" width="9.42578125" style="111" customWidth="1"/>
    <col min="5894" max="5894" width="7.7109375" style="111" customWidth="1"/>
    <col min="5895" max="5895" width="8.42578125" style="111" customWidth="1"/>
    <col min="5896" max="5896" width="17.28515625" style="111" customWidth="1"/>
    <col min="5897" max="6144" width="9.140625" style="111"/>
    <col min="6145" max="6145" width="32.7109375" style="111" customWidth="1"/>
    <col min="6146" max="6146" width="7.7109375" style="111" customWidth="1"/>
    <col min="6147" max="6147" width="8.5703125" style="111" customWidth="1"/>
    <col min="6148" max="6148" width="8.140625" style="111" customWidth="1"/>
    <col min="6149" max="6149" width="9.42578125" style="111" customWidth="1"/>
    <col min="6150" max="6150" width="7.7109375" style="111" customWidth="1"/>
    <col min="6151" max="6151" width="8.42578125" style="111" customWidth="1"/>
    <col min="6152" max="6152" width="17.28515625" style="111" customWidth="1"/>
    <col min="6153" max="6400" width="9.140625" style="111"/>
    <col min="6401" max="6401" width="32.7109375" style="111" customWidth="1"/>
    <col min="6402" max="6402" width="7.7109375" style="111" customWidth="1"/>
    <col min="6403" max="6403" width="8.5703125" style="111" customWidth="1"/>
    <col min="6404" max="6404" width="8.140625" style="111" customWidth="1"/>
    <col min="6405" max="6405" width="9.42578125" style="111" customWidth="1"/>
    <col min="6406" max="6406" width="7.7109375" style="111" customWidth="1"/>
    <col min="6407" max="6407" width="8.42578125" style="111" customWidth="1"/>
    <col min="6408" max="6408" width="17.28515625" style="111" customWidth="1"/>
    <col min="6409" max="6656" width="9.140625" style="111"/>
    <col min="6657" max="6657" width="32.7109375" style="111" customWidth="1"/>
    <col min="6658" max="6658" width="7.7109375" style="111" customWidth="1"/>
    <col min="6659" max="6659" width="8.5703125" style="111" customWidth="1"/>
    <col min="6660" max="6660" width="8.140625" style="111" customWidth="1"/>
    <col min="6661" max="6661" width="9.42578125" style="111" customWidth="1"/>
    <col min="6662" max="6662" width="7.7109375" style="111" customWidth="1"/>
    <col min="6663" max="6663" width="8.42578125" style="111" customWidth="1"/>
    <col min="6664" max="6664" width="17.28515625" style="111" customWidth="1"/>
    <col min="6665" max="6912" width="9.140625" style="111"/>
    <col min="6913" max="6913" width="32.7109375" style="111" customWidth="1"/>
    <col min="6914" max="6914" width="7.7109375" style="111" customWidth="1"/>
    <col min="6915" max="6915" width="8.5703125" style="111" customWidth="1"/>
    <col min="6916" max="6916" width="8.140625" style="111" customWidth="1"/>
    <col min="6917" max="6917" width="9.42578125" style="111" customWidth="1"/>
    <col min="6918" max="6918" width="7.7109375" style="111" customWidth="1"/>
    <col min="6919" max="6919" width="8.42578125" style="111" customWidth="1"/>
    <col min="6920" max="6920" width="17.28515625" style="111" customWidth="1"/>
    <col min="6921" max="7168" width="9.140625" style="111"/>
    <col min="7169" max="7169" width="32.7109375" style="111" customWidth="1"/>
    <col min="7170" max="7170" width="7.7109375" style="111" customWidth="1"/>
    <col min="7171" max="7171" width="8.5703125" style="111" customWidth="1"/>
    <col min="7172" max="7172" width="8.140625" style="111" customWidth="1"/>
    <col min="7173" max="7173" width="9.42578125" style="111" customWidth="1"/>
    <col min="7174" max="7174" width="7.7109375" style="111" customWidth="1"/>
    <col min="7175" max="7175" width="8.42578125" style="111" customWidth="1"/>
    <col min="7176" max="7176" width="17.28515625" style="111" customWidth="1"/>
    <col min="7177" max="7424" width="9.140625" style="111"/>
    <col min="7425" max="7425" width="32.7109375" style="111" customWidth="1"/>
    <col min="7426" max="7426" width="7.7109375" style="111" customWidth="1"/>
    <col min="7427" max="7427" width="8.5703125" style="111" customWidth="1"/>
    <col min="7428" max="7428" width="8.140625" style="111" customWidth="1"/>
    <col min="7429" max="7429" width="9.42578125" style="111" customWidth="1"/>
    <col min="7430" max="7430" width="7.7109375" style="111" customWidth="1"/>
    <col min="7431" max="7431" width="8.42578125" style="111" customWidth="1"/>
    <col min="7432" max="7432" width="17.28515625" style="111" customWidth="1"/>
    <col min="7433" max="7680" width="9.140625" style="111"/>
    <col min="7681" max="7681" width="32.7109375" style="111" customWidth="1"/>
    <col min="7682" max="7682" width="7.7109375" style="111" customWidth="1"/>
    <col min="7683" max="7683" width="8.5703125" style="111" customWidth="1"/>
    <col min="7684" max="7684" width="8.140625" style="111" customWidth="1"/>
    <col min="7685" max="7685" width="9.42578125" style="111" customWidth="1"/>
    <col min="7686" max="7686" width="7.7109375" style="111" customWidth="1"/>
    <col min="7687" max="7687" width="8.42578125" style="111" customWidth="1"/>
    <col min="7688" max="7688" width="17.28515625" style="111" customWidth="1"/>
    <col min="7689" max="7936" width="9.140625" style="111"/>
    <col min="7937" max="7937" width="32.7109375" style="111" customWidth="1"/>
    <col min="7938" max="7938" width="7.7109375" style="111" customWidth="1"/>
    <col min="7939" max="7939" width="8.5703125" style="111" customWidth="1"/>
    <col min="7940" max="7940" width="8.140625" style="111" customWidth="1"/>
    <col min="7941" max="7941" width="9.42578125" style="111" customWidth="1"/>
    <col min="7942" max="7942" width="7.7109375" style="111" customWidth="1"/>
    <col min="7943" max="7943" width="8.42578125" style="111" customWidth="1"/>
    <col min="7944" max="7944" width="17.28515625" style="111" customWidth="1"/>
    <col min="7945" max="8192" width="9.140625" style="111"/>
    <col min="8193" max="8193" width="32.7109375" style="111" customWidth="1"/>
    <col min="8194" max="8194" width="7.7109375" style="111" customWidth="1"/>
    <col min="8195" max="8195" width="8.5703125" style="111" customWidth="1"/>
    <col min="8196" max="8196" width="8.140625" style="111" customWidth="1"/>
    <col min="8197" max="8197" width="9.42578125" style="111" customWidth="1"/>
    <col min="8198" max="8198" width="7.7109375" style="111" customWidth="1"/>
    <col min="8199" max="8199" width="8.42578125" style="111" customWidth="1"/>
    <col min="8200" max="8200" width="17.28515625" style="111" customWidth="1"/>
    <col min="8201" max="8448" width="9.140625" style="111"/>
    <col min="8449" max="8449" width="32.7109375" style="111" customWidth="1"/>
    <col min="8450" max="8450" width="7.7109375" style="111" customWidth="1"/>
    <col min="8451" max="8451" width="8.5703125" style="111" customWidth="1"/>
    <col min="8452" max="8452" width="8.140625" style="111" customWidth="1"/>
    <col min="8453" max="8453" width="9.42578125" style="111" customWidth="1"/>
    <col min="8454" max="8454" width="7.7109375" style="111" customWidth="1"/>
    <col min="8455" max="8455" width="8.42578125" style="111" customWidth="1"/>
    <col min="8456" max="8456" width="17.28515625" style="111" customWidth="1"/>
    <col min="8457" max="8704" width="9.140625" style="111"/>
    <col min="8705" max="8705" width="32.7109375" style="111" customWidth="1"/>
    <col min="8706" max="8706" width="7.7109375" style="111" customWidth="1"/>
    <col min="8707" max="8707" width="8.5703125" style="111" customWidth="1"/>
    <col min="8708" max="8708" width="8.140625" style="111" customWidth="1"/>
    <col min="8709" max="8709" width="9.42578125" style="111" customWidth="1"/>
    <col min="8710" max="8710" width="7.7109375" style="111" customWidth="1"/>
    <col min="8711" max="8711" width="8.42578125" style="111" customWidth="1"/>
    <col min="8712" max="8712" width="17.28515625" style="111" customWidth="1"/>
    <col min="8713" max="8960" width="9.140625" style="111"/>
    <col min="8961" max="8961" width="32.7109375" style="111" customWidth="1"/>
    <col min="8962" max="8962" width="7.7109375" style="111" customWidth="1"/>
    <col min="8963" max="8963" width="8.5703125" style="111" customWidth="1"/>
    <col min="8964" max="8964" width="8.140625" style="111" customWidth="1"/>
    <col min="8965" max="8965" width="9.42578125" style="111" customWidth="1"/>
    <col min="8966" max="8966" width="7.7109375" style="111" customWidth="1"/>
    <col min="8967" max="8967" width="8.42578125" style="111" customWidth="1"/>
    <col min="8968" max="8968" width="17.28515625" style="111" customWidth="1"/>
    <col min="8969" max="9216" width="9.140625" style="111"/>
    <col min="9217" max="9217" width="32.7109375" style="111" customWidth="1"/>
    <col min="9218" max="9218" width="7.7109375" style="111" customWidth="1"/>
    <col min="9219" max="9219" width="8.5703125" style="111" customWidth="1"/>
    <col min="9220" max="9220" width="8.140625" style="111" customWidth="1"/>
    <col min="9221" max="9221" width="9.42578125" style="111" customWidth="1"/>
    <col min="9222" max="9222" width="7.7109375" style="111" customWidth="1"/>
    <col min="9223" max="9223" width="8.42578125" style="111" customWidth="1"/>
    <col min="9224" max="9224" width="17.28515625" style="111" customWidth="1"/>
    <col min="9225" max="9472" width="9.140625" style="111"/>
    <col min="9473" max="9473" width="32.7109375" style="111" customWidth="1"/>
    <col min="9474" max="9474" width="7.7109375" style="111" customWidth="1"/>
    <col min="9475" max="9475" width="8.5703125" style="111" customWidth="1"/>
    <col min="9476" max="9476" width="8.140625" style="111" customWidth="1"/>
    <col min="9477" max="9477" width="9.42578125" style="111" customWidth="1"/>
    <col min="9478" max="9478" width="7.7109375" style="111" customWidth="1"/>
    <col min="9479" max="9479" width="8.42578125" style="111" customWidth="1"/>
    <col min="9480" max="9480" width="17.28515625" style="111" customWidth="1"/>
    <col min="9481" max="9728" width="9.140625" style="111"/>
    <col min="9729" max="9729" width="32.7109375" style="111" customWidth="1"/>
    <col min="9730" max="9730" width="7.7109375" style="111" customWidth="1"/>
    <col min="9731" max="9731" width="8.5703125" style="111" customWidth="1"/>
    <col min="9732" max="9732" width="8.140625" style="111" customWidth="1"/>
    <col min="9733" max="9733" width="9.42578125" style="111" customWidth="1"/>
    <col min="9734" max="9734" width="7.7109375" style="111" customWidth="1"/>
    <col min="9735" max="9735" width="8.42578125" style="111" customWidth="1"/>
    <col min="9736" max="9736" width="17.28515625" style="111" customWidth="1"/>
    <col min="9737" max="9984" width="9.140625" style="111"/>
    <col min="9985" max="9985" width="32.7109375" style="111" customWidth="1"/>
    <col min="9986" max="9986" width="7.7109375" style="111" customWidth="1"/>
    <col min="9987" max="9987" width="8.5703125" style="111" customWidth="1"/>
    <col min="9988" max="9988" width="8.140625" style="111" customWidth="1"/>
    <col min="9989" max="9989" width="9.42578125" style="111" customWidth="1"/>
    <col min="9990" max="9990" width="7.7109375" style="111" customWidth="1"/>
    <col min="9991" max="9991" width="8.42578125" style="111" customWidth="1"/>
    <col min="9992" max="9992" width="17.28515625" style="111" customWidth="1"/>
    <col min="9993" max="10240" width="9.140625" style="111"/>
    <col min="10241" max="10241" width="32.7109375" style="111" customWidth="1"/>
    <col min="10242" max="10242" width="7.7109375" style="111" customWidth="1"/>
    <col min="10243" max="10243" width="8.5703125" style="111" customWidth="1"/>
    <col min="10244" max="10244" width="8.140625" style="111" customWidth="1"/>
    <col min="10245" max="10245" width="9.42578125" style="111" customWidth="1"/>
    <col min="10246" max="10246" width="7.7109375" style="111" customWidth="1"/>
    <col min="10247" max="10247" width="8.42578125" style="111" customWidth="1"/>
    <col min="10248" max="10248" width="17.28515625" style="111" customWidth="1"/>
    <col min="10249" max="10496" width="9.140625" style="111"/>
    <col min="10497" max="10497" width="32.7109375" style="111" customWidth="1"/>
    <col min="10498" max="10498" width="7.7109375" style="111" customWidth="1"/>
    <col min="10499" max="10499" width="8.5703125" style="111" customWidth="1"/>
    <col min="10500" max="10500" width="8.140625" style="111" customWidth="1"/>
    <col min="10501" max="10501" width="9.42578125" style="111" customWidth="1"/>
    <col min="10502" max="10502" width="7.7109375" style="111" customWidth="1"/>
    <col min="10503" max="10503" width="8.42578125" style="111" customWidth="1"/>
    <col min="10504" max="10504" width="17.28515625" style="111" customWidth="1"/>
    <col min="10505" max="10752" width="9.140625" style="111"/>
    <col min="10753" max="10753" width="32.7109375" style="111" customWidth="1"/>
    <col min="10754" max="10754" width="7.7109375" style="111" customWidth="1"/>
    <col min="10755" max="10755" width="8.5703125" style="111" customWidth="1"/>
    <col min="10756" max="10756" width="8.140625" style="111" customWidth="1"/>
    <col min="10757" max="10757" width="9.42578125" style="111" customWidth="1"/>
    <col min="10758" max="10758" width="7.7109375" style="111" customWidth="1"/>
    <col min="10759" max="10759" width="8.42578125" style="111" customWidth="1"/>
    <col min="10760" max="10760" width="17.28515625" style="111" customWidth="1"/>
    <col min="10761" max="11008" width="9.140625" style="111"/>
    <col min="11009" max="11009" width="32.7109375" style="111" customWidth="1"/>
    <col min="11010" max="11010" width="7.7109375" style="111" customWidth="1"/>
    <col min="11011" max="11011" width="8.5703125" style="111" customWidth="1"/>
    <col min="11012" max="11012" width="8.140625" style="111" customWidth="1"/>
    <col min="11013" max="11013" width="9.42578125" style="111" customWidth="1"/>
    <col min="11014" max="11014" width="7.7109375" style="111" customWidth="1"/>
    <col min="11015" max="11015" width="8.42578125" style="111" customWidth="1"/>
    <col min="11016" max="11016" width="17.28515625" style="111" customWidth="1"/>
    <col min="11017" max="11264" width="9.140625" style="111"/>
    <col min="11265" max="11265" width="32.7109375" style="111" customWidth="1"/>
    <col min="11266" max="11266" width="7.7109375" style="111" customWidth="1"/>
    <col min="11267" max="11267" width="8.5703125" style="111" customWidth="1"/>
    <col min="11268" max="11268" width="8.140625" style="111" customWidth="1"/>
    <col min="11269" max="11269" width="9.42578125" style="111" customWidth="1"/>
    <col min="11270" max="11270" width="7.7109375" style="111" customWidth="1"/>
    <col min="11271" max="11271" width="8.42578125" style="111" customWidth="1"/>
    <col min="11272" max="11272" width="17.28515625" style="111" customWidth="1"/>
    <col min="11273" max="11520" width="9.140625" style="111"/>
    <col min="11521" max="11521" width="32.7109375" style="111" customWidth="1"/>
    <col min="11522" max="11522" width="7.7109375" style="111" customWidth="1"/>
    <col min="11523" max="11523" width="8.5703125" style="111" customWidth="1"/>
    <col min="11524" max="11524" width="8.140625" style="111" customWidth="1"/>
    <col min="11525" max="11525" width="9.42578125" style="111" customWidth="1"/>
    <col min="11526" max="11526" width="7.7109375" style="111" customWidth="1"/>
    <col min="11527" max="11527" width="8.42578125" style="111" customWidth="1"/>
    <col min="11528" max="11528" width="17.28515625" style="111" customWidth="1"/>
    <col min="11529" max="11776" width="9.140625" style="111"/>
    <col min="11777" max="11777" width="32.7109375" style="111" customWidth="1"/>
    <col min="11778" max="11778" width="7.7109375" style="111" customWidth="1"/>
    <col min="11779" max="11779" width="8.5703125" style="111" customWidth="1"/>
    <col min="11780" max="11780" width="8.140625" style="111" customWidth="1"/>
    <col min="11781" max="11781" width="9.42578125" style="111" customWidth="1"/>
    <col min="11782" max="11782" width="7.7109375" style="111" customWidth="1"/>
    <col min="11783" max="11783" width="8.42578125" style="111" customWidth="1"/>
    <col min="11784" max="11784" width="17.28515625" style="111" customWidth="1"/>
    <col min="11785" max="12032" width="9.140625" style="111"/>
    <col min="12033" max="12033" width="32.7109375" style="111" customWidth="1"/>
    <col min="12034" max="12034" width="7.7109375" style="111" customWidth="1"/>
    <col min="12035" max="12035" width="8.5703125" style="111" customWidth="1"/>
    <col min="12036" max="12036" width="8.140625" style="111" customWidth="1"/>
    <col min="12037" max="12037" width="9.42578125" style="111" customWidth="1"/>
    <col min="12038" max="12038" width="7.7109375" style="111" customWidth="1"/>
    <col min="12039" max="12039" width="8.42578125" style="111" customWidth="1"/>
    <col min="12040" max="12040" width="17.28515625" style="111" customWidth="1"/>
    <col min="12041" max="12288" width="9.140625" style="111"/>
    <col min="12289" max="12289" width="32.7109375" style="111" customWidth="1"/>
    <col min="12290" max="12290" width="7.7109375" style="111" customWidth="1"/>
    <col min="12291" max="12291" width="8.5703125" style="111" customWidth="1"/>
    <col min="12292" max="12292" width="8.140625" style="111" customWidth="1"/>
    <col min="12293" max="12293" width="9.42578125" style="111" customWidth="1"/>
    <col min="12294" max="12294" width="7.7109375" style="111" customWidth="1"/>
    <col min="12295" max="12295" width="8.42578125" style="111" customWidth="1"/>
    <col min="12296" max="12296" width="17.28515625" style="111" customWidth="1"/>
    <col min="12297" max="12544" width="9.140625" style="111"/>
    <col min="12545" max="12545" width="32.7109375" style="111" customWidth="1"/>
    <col min="12546" max="12546" width="7.7109375" style="111" customWidth="1"/>
    <col min="12547" max="12547" width="8.5703125" style="111" customWidth="1"/>
    <col min="12548" max="12548" width="8.140625" style="111" customWidth="1"/>
    <col min="12549" max="12549" width="9.42578125" style="111" customWidth="1"/>
    <col min="12550" max="12550" width="7.7109375" style="111" customWidth="1"/>
    <col min="12551" max="12551" width="8.42578125" style="111" customWidth="1"/>
    <col min="12552" max="12552" width="17.28515625" style="111" customWidth="1"/>
    <col min="12553" max="12800" width="9.140625" style="111"/>
    <col min="12801" max="12801" width="32.7109375" style="111" customWidth="1"/>
    <col min="12802" max="12802" width="7.7109375" style="111" customWidth="1"/>
    <col min="12803" max="12803" width="8.5703125" style="111" customWidth="1"/>
    <col min="12804" max="12804" width="8.140625" style="111" customWidth="1"/>
    <col min="12805" max="12805" width="9.42578125" style="111" customWidth="1"/>
    <col min="12806" max="12806" width="7.7109375" style="111" customWidth="1"/>
    <col min="12807" max="12807" width="8.42578125" style="111" customWidth="1"/>
    <col min="12808" max="12808" width="17.28515625" style="111" customWidth="1"/>
    <col min="12809" max="13056" width="9.140625" style="111"/>
    <col min="13057" max="13057" width="32.7109375" style="111" customWidth="1"/>
    <col min="13058" max="13058" width="7.7109375" style="111" customWidth="1"/>
    <col min="13059" max="13059" width="8.5703125" style="111" customWidth="1"/>
    <col min="13060" max="13060" width="8.140625" style="111" customWidth="1"/>
    <col min="13061" max="13061" width="9.42578125" style="111" customWidth="1"/>
    <col min="13062" max="13062" width="7.7109375" style="111" customWidth="1"/>
    <col min="13063" max="13063" width="8.42578125" style="111" customWidth="1"/>
    <col min="13064" max="13064" width="17.28515625" style="111" customWidth="1"/>
    <col min="13065" max="13312" width="9.140625" style="111"/>
    <col min="13313" max="13313" width="32.7109375" style="111" customWidth="1"/>
    <col min="13314" max="13314" width="7.7109375" style="111" customWidth="1"/>
    <col min="13315" max="13315" width="8.5703125" style="111" customWidth="1"/>
    <col min="13316" max="13316" width="8.140625" style="111" customWidth="1"/>
    <col min="13317" max="13317" width="9.42578125" style="111" customWidth="1"/>
    <col min="13318" max="13318" width="7.7109375" style="111" customWidth="1"/>
    <col min="13319" max="13319" width="8.42578125" style="111" customWidth="1"/>
    <col min="13320" max="13320" width="17.28515625" style="111" customWidth="1"/>
    <col min="13321" max="13568" width="9.140625" style="111"/>
    <col min="13569" max="13569" width="32.7109375" style="111" customWidth="1"/>
    <col min="13570" max="13570" width="7.7109375" style="111" customWidth="1"/>
    <col min="13571" max="13571" width="8.5703125" style="111" customWidth="1"/>
    <col min="13572" max="13572" width="8.140625" style="111" customWidth="1"/>
    <col min="13573" max="13573" width="9.42578125" style="111" customWidth="1"/>
    <col min="13574" max="13574" width="7.7109375" style="111" customWidth="1"/>
    <col min="13575" max="13575" width="8.42578125" style="111" customWidth="1"/>
    <col min="13576" max="13576" width="17.28515625" style="111" customWidth="1"/>
    <col min="13577" max="13824" width="9.140625" style="111"/>
    <col min="13825" max="13825" width="32.7109375" style="111" customWidth="1"/>
    <col min="13826" max="13826" width="7.7109375" style="111" customWidth="1"/>
    <col min="13827" max="13827" width="8.5703125" style="111" customWidth="1"/>
    <col min="13828" max="13828" width="8.140625" style="111" customWidth="1"/>
    <col min="13829" max="13829" width="9.42578125" style="111" customWidth="1"/>
    <col min="13830" max="13830" width="7.7109375" style="111" customWidth="1"/>
    <col min="13831" max="13831" width="8.42578125" style="111" customWidth="1"/>
    <col min="13832" max="13832" width="17.28515625" style="111" customWidth="1"/>
    <col min="13833" max="14080" width="9.140625" style="111"/>
    <col min="14081" max="14081" width="32.7109375" style="111" customWidth="1"/>
    <col min="14082" max="14082" width="7.7109375" style="111" customWidth="1"/>
    <col min="14083" max="14083" width="8.5703125" style="111" customWidth="1"/>
    <col min="14084" max="14084" width="8.140625" style="111" customWidth="1"/>
    <col min="14085" max="14085" width="9.42578125" style="111" customWidth="1"/>
    <col min="14086" max="14086" width="7.7109375" style="111" customWidth="1"/>
    <col min="14087" max="14087" width="8.42578125" style="111" customWidth="1"/>
    <col min="14088" max="14088" width="17.28515625" style="111" customWidth="1"/>
    <col min="14089" max="14336" width="9.140625" style="111"/>
    <col min="14337" max="14337" width="32.7109375" style="111" customWidth="1"/>
    <col min="14338" max="14338" width="7.7109375" style="111" customWidth="1"/>
    <col min="14339" max="14339" width="8.5703125" style="111" customWidth="1"/>
    <col min="14340" max="14340" width="8.140625" style="111" customWidth="1"/>
    <col min="14341" max="14341" width="9.42578125" style="111" customWidth="1"/>
    <col min="14342" max="14342" width="7.7109375" style="111" customWidth="1"/>
    <col min="14343" max="14343" width="8.42578125" style="111" customWidth="1"/>
    <col min="14344" max="14344" width="17.28515625" style="111" customWidth="1"/>
    <col min="14345" max="14592" width="9.140625" style="111"/>
    <col min="14593" max="14593" width="32.7109375" style="111" customWidth="1"/>
    <col min="14594" max="14594" width="7.7109375" style="111" customWidth="1"/>
    <col min="14595" max="14595" width="8.5703125" style="111" customWidth="1"/>
    <col min="14596" max="14596" width="8.140625" style="111" customWidth="1"/>
    <col min="14597" max="14597" width="9.42578125" style="111" customWidth="1"/>
    <col min="14598" max="14598" width="7.7109375" style="111" customWidth="1"/>
    <col min="14599" max="14599" width="8.42578125" style="111" customWidth="1"/>
    <col min="14600" max="14600" width="17.28515625" style="111" customWidth="1"/>
    <col min="14601" max="14848" width="9.140625" style="111"/>
    <col min="14849" max="14849" width="32.7109375" style="111" customWidth="1"/>
    <col min="14850" max="14850" width="7.7109375" style="111" customWidth="1"/>
    <col min="14851" max="14851" width="8.5703125" style="111" customWidth="1"/>
    <col min="14852" max="14852" width="8.140625" style="111" customWidth="1"/>
    <col min="14853" max="14853" width="9.42578125" style="111" customWidth="1"/>
    <col min="14854" max="14854" width="7.7109375" style="111" customWidth="1"/>
    <col min="14855" max="14855" width="8.42578125" style="111" customWidth="1"/>
    <col min="14856" max="14856" width="17.28515625" style="111" customWidth="1"/>
    <col min="14857" max="15104" width="9.140625" style="111"/>
    <col min="15105" max="15105" width="32.7109375" style="111" customWidth="1"/>
    <col min="15106" max="15106" width="7.7109375" style="111" customWidth="1"/>
    <col min="15107" max="15107" width="8.5703125" style="111" customWidth="1"/>
    <col min="15108" max="15108" width="8.140625" style="111" customWidth="1"/>
    <col min="15109" max="15109" width="9.42578125" style="111" customWidth="1"/>
    <col min="15110" max="15110" width="7.7109375" style="111" customWidth="1"/>
    <col min="15111" max="15111" width="8.42578125" style="111" customWidth="1"/>
    <col min="15112" max="15112" width="17.28515625" style="111" customWidth="1"/>
    <col min="15113" max="15360" width="9.140625" style="111"/>
    <col min="15361" max="15361" width="32.7109375" style="111" customWidth="1"/>
    <col min="15362" max="15362" width="7.7109375" style="111" customWidth="1"/>
    <col min="15363" max="15363" width="8.5703125" style="111" customWidth="1"/>
    <col min="15364" max="15364" width="8.140625" style="111" customWidth="1"/>
    <col min="15365" max="15365" width="9.42578125" style="111" customWidth="1"/>
    <col min="15366" max="15366" width="7.7109375" style="111" customWidth="1"/>
    <col min="15367" max="15367" width="8.42578125" style="111" customWidth="1"/>
    <col min="15368" max="15368" width="17.28515625" style="111" customWidth="1"/>
    <col min="15369" max="15616" width="9.140625" style="111"/>
    <col min="15617" max="15617" width="32.7109375" style="111" customWidth="1"/>
    <col min="15618" max="15618" width="7.7109375" style="111" customWidth="1"/>
    <col min="15619" max="15619" width="8.5703125" style="111" customWidth="1"/>
    <col min="15620" max="15620" width="8.140625" style="111" customWidth="1"/>
    <col min="15621" max="15621" width="9.42578125" style="111" customWidth="1"/>
    <col min="15622" max="15622" width="7.7109375" style="111" customWidth="1"/>
    <col min="15623" max="15623" width="8.42578125" style="111" customWidth="1"/>
    <col min="15624" max="15624" width="17.28515625" style="111" customWidth="1"/>
    <col min="15625" max="15872" width="9.140625" style="111"/>
    <col min="15873" max="15873" width="32.7109375" style="111" customWidth="1"/>
    <col min="15874" max="15874" width="7.7109375" style="111" customWidth="1"/>
    <col min="15875" max="15875" width="8.5703125" style="111" customWidth="1"/>
    <col min="15876" max="15876" width="8.140625" style="111" customWidth="1"/>
    <col min="15877" max="15877" width="9.42578125" style="111" customWidth="1"/>
    <col min="15878" max="15878" width="7.7109375" style="111" customWidth="1"/>
    <col min="15879" max="15879" width="8.42578125" style="111" customWidth="1"/>
    <col min="15880" max="15880" width="17.28515625" style="111" customWidth="1"/>
    <col min="15881" max="16128" width="9.140625" style="111"/>
    <col min="16129" max="16129" width="32.7109375" style="111" customWidth="1"/>
    <col min="16130" max="16130" width="7.7109375" style="111" customWidth="1"/>
    <col min="16131" max="16131" width="8.5703125" style="111" customWidth="1"/>
    <col min="16132" max="16132" width="8.140625" style="111" customWidth="1"/>
    <col min="16133" max="16133" width="9.42578125" style="111" customWidth="1"/>
    <col min="16134" max="16134" width="7.7109375" style="111" customWidth="1"/>
    <col min="16135" max="16135" width="8.42578125" style="111" customWidth="1"/>
    <col min="16136" max="16136" width="17.28515625" style="111" customWidth="1"/>
    <col min="16137" max="16384" width="9.140625" style="111"/>
  </cols>
  <sheetData>
    <row r="1" spans="1:8" ht="15" customHeight="1" x14ac:dyDescent="0.25">
      <c r="A1" s="232" t="s">
        <v>263</v>
      </c>
      <c r="B1" s="232"/>
      <c r="C1" s="232"/>
      <c r="D1" s="232"/>
      <c r="E1" s="232"/>
      <c r="F1" s="232"/>
      <c r="G1" s="232"/>
      <c r="H1" s="232"/>
    </row>
    <row r="2" spans="1:8" x14ac:dyDescent="0.2">
      <c r="A2" s="227" t="s">
        <v>0</v>
      </c>
      <c r="B2" s="227"/>
      <c r="C2" s="227"/>
      <c r="D2" s="227"/>
      <c r="E2" s="227"/>
      <c r="F2" s="227"/>
      <c r="G2" s="227"/>
      <c r="H2" s="227"/>
    </row>
    <row r="3" spans="1:8" x14ac:dyDescent="0.2">
      <c r="A3" s="228" t="s">
        <v>1</v>
      </c>
      <c r="B3" s="228"/>
      <c r="C3" s="228"/>
      <c r="D3" s="228"/>
      <c r="E3" s="228"/>
      <c r="F3" s="228"/>
      <c r="G3" s="228"/>
      <c r="H3" s="228"/>
    </row>
    <row r="4" spans="1:8" x14ac:dyDescent="0.2">
      <c r="A4" s="227" t="s">
        <v>2</v>
      </c>
      <c r="B4" s="228" t="s">
        <v>3</v>
      </c>
      <c r="C4" s="228"/>
      <c r="D4" s="228"/>
      <c r="E4" s="228"/>
      <c r="F4" s="228"/>
      <c r="G4" s="227" t="s">
        <v>4</v>
      </c>
      <c r="H4" s="227" t="s">
        <v>5</v>
      </c>
    </row>
    <row r="5" spans="1:8" ht="11.45" customHeight="1" x14ac:dyDescent="0.2">
      <c r="A5" s="227"/>
      <c r="B5" s="112" t="s">
        <v>6</v>
      </c>
      <c r="C5" s="112" t="s">
        <v>7</v>
      </c>
      <c r="D5" s="112" t="s">
        <v>8</v>
      </c>
      <c r="E5" s="112" t="s">
        <v>9</v>
      </c>
      <c r="F5" s="112" t="s">
        <v>10</v>
      </c>
      <c r="G5" s="227"/>
      <c r="H5" s="227"/>
    </row>
    <row r="6" spans="1:8" x14ac:dyDescent="0.2">
      <c r="A6" s="227" t="s">
        <v>11</v>
      </c>
      <c r="B6" s="227"/>
      <c r="C6" s="229"/>
      <c r="D6" s="229"/>
      <c r="E6" s="229"/>
      <c r="F6" s="229"/>
      <c r="G6" s="227"/>
      <c r="H6" s="227"/>
    </row>
    <row r="7" spans="1:8" ht="23.25" customHeight="1" x14ac:dyDescent="0.2">
      <c r="A7" s="113" t="s">
        <v>163</v>
      </c>
      <c r="B7" s="152">
        <v>250</v>
      </c>
      <c r="C7" s="135">
        <v>3.87</v>
      </c>
      <c r="D7" s="135">
        <v>5.3</v>
      </c>
      <c r="E7" s="135">
        <v>36.909999999999997</v>
      </c>
      <c r="F7" s="135">
        <v>208.85</v>
      </c>
      <c r="G7" s="153" t="s">
        <v>164</v>
      </c>
      <c r="H7" s="117" t="s">
        <v>12</v>
      </c>
    </row>
    <row r="8" spans="1:8" ht="11.45" customHeight="1" x14ac:dyDescent="0.2">
      <c r="A8" s="113" t="s">
        <v>128</v>
      </c>
      <c r="B8" s="116">
        <v>30</v>
      </c>
      <c r="C8" s="114">
        <v>6.96</v>
      </c>
      <c r="D8" s="114">
        <v>8.85</v>
      </c>
      <c r="E8" s="114">
        <v>0</v>
      </c>
      <c r="F8" s="114">
        <v>108</v>
      </c>
      <c r="G8" s="114" t="s">
        <v>129</v>
      </c>
      <c r="H8" s="113" t="s">
        <v>130</v>
      </c>
    </row>
    <row r="9" spans="1:8" x14ac:dyDescent="0.2">
      <c r="A9" s="138" t="s">
        <v>34</v>
      </c>
      <c r="B9" s="114">
        <v>222</v>
      </c>
      <c r="C9" s="116">
        <v>0.13</v>
      </c>
      <c r="D9" s="116">
        <v>0.02</v>
      </c>
      <c r="E9" s="116">
        <v>15.2</v>
      </c>
      <c r="F9" s="116">
        <v>62</v>
      </c>
      <c r="G9" s="116" t="s">
        <v>35</v>
      </c>
      <c r="H9" s="118" t="s">
        <v>36</v>
      </c>
    </row>
    <row r="10" spans="1:8" s="119" customFormat="1" ht="23.25" customHeight="1" x14ac:dyDescent="0.25">
      <c r="A10" s="118" t="s">
        <v>188</v>
      </c>
      <c r="B10" s="116">
        <v>200</v>
      </c>
      <c r="C10" s="116">
        <v>0.6</v>
      </c>
      <c r="D10" s="116">
        <v>0.4</v>
      </c>
      <c r="E10" s="116">
        <v>20.2</v>
      </c>
      <c r="F10" s="116">
        <v>92</v>
      </c>
      <c r="G10" s="116"/>
      <c r="H10" s="117"/>
    </row>
    <row r="11" spans="1:8" ht="11.45" customHeight="1" x14ac:dyDescent="0.2">
      <c r="A11" s="120" t="s">
        <v>17</v>
      </c>
      <c r="B11" s="112">
        <f>SUM(B7:B10)</f>
        <v>702</v>
      </c>
      <c r="C11" s="121">
        <f>SUM(C7:C10)</f>
        <v>11.56</v>
      </c>
      <c r="D11" s="121">
        <f>SUM(D7:D10)</f>
        <v>14.569999999999999</v>
      </c>
      <c r="E11" s="121">
        <f>SUM(E7:E10)</f>
        <v>72.31</v>
      </c>
      <c r="F11" s="121">
        <f>SUM(F7:F10)</f>
        <v>470.85</v>
      </c>
      <c r="G11" s="112"/>
      <c r="H11" s="113"/>
    </row>
    <row r="12" spans="1:8" x14ac:dyDescent="0.2">
      <c r="A12" s="228" t="s">
        <v>285</v>
      </c>
      <c r="B12" s="228"/>
      <c r="C12" s="228"/>
      <c r="D12" s="228"/>
      <c r="E12" s="228"/>
      <c r="F12" s="228"/>
      <c r="G12" s="228"/>
      <c r="H12" s="228"/>
    </row>
    <row r="13" spans="1:8" s="127" customFormat="1" ht="12.75" customHeight="1" x14ac:dyDescent="0.2">
      <c r="A13" s="122" t="s">
        <v>131</v>
      </c>
      <c r="B13" s="123">
        <v>260</v>
      </c>
      <c r="C13" s="124">
        <v>2.35</v>
      </c>
      <c r="D13" s="124">
        <v>6.6</v>
      </c>
      <c r="E13" s="124">
        <v>14.05</v>
      </c>
      <c r="F13" s="124">
        <v>124.8</v>
      </c>
      <c r="G13" s="125" t="s">
        <v>18</v>
      </c>
      <c r="H13" s="126" t="s">
        <v>19</v>
      </c>
    </row>
    <row r="14" spans="1:8" s="132" customFormat="1" ht="12" customHeight="1" x14ac:dyDescent="0.2">
      <c r="A14" s="128" t="s">
        <v>287</v>
      </c>
      <c r="B14" s="129">
        <v>90</v>
      </c>
      <c r="C14" s="130">
        <v>11.2</v>
      </c>
      <c r="D14" s="130">
        <v>12.3</v>
      </c>
      <c r="E14" s="130">
        <v>9.1</v>
      </c>
      <c r="F14" s="130">
        <v>195.2</v>
      </c>
      <c r="G14" s="131" t="s">
        <v>288</v>
      </c>
      <c r="H14" s="122" t="s">
        <v>189</v>
      </c>
    </row>
    <row r="15" spans="1:8" s="127" customFormat="1" ht="13.5" customHeight="1" x14ac:dyDescent="0.2">
      <c r="A15" s="122" t="s">
        <v>66</v>
      </c>
      <c r="B15" s="173">
        <v>180</v>
      </c>
      <c r="C15" s="124">
        <v>4.12</v>
      </c>
      <c r="D15" s="124">
        <v>15.78</v>
      </c>
      <c r="E15" s="124">
        <v>33.5</v>
      </c>
      <c r="F15" s="124">
        <v>292.5</v>
      </c>
      <c r="G15" s="174" t="s">
        <v>67</v>
      </c>
      <c r="H15" s="128" t="s">
        <v>68</v>
      </c>
    </row>
    <row r="16" spans="1:8" ht="24.75" customHeight="1" x14ac:dyDescent="0.2">
      <c r="A16" s="118" t="s">
        <v>165</v>
      </c>
      <c r="B16" s="152">
        <v>60</v>
      </c>
      <c r="C16" s="154">
        <v>1.32</v>
      </c>
      <c r="D16" s="154">
        <v>0.06</v>
      </c>
      <c r="E16" s="154">
        <v>3.78</v>
      </c>
      <c r="F16" s="154">
        <v>21</v>
      </c>
      <c r="G16" s="153" t="s">
        <v>166</v>
      </c>
      <c r="H16" s="117" t="s">
        <v>167</v>
      </c>
    </row>
    <row r="17" spans="1:8" ht="12" customHeight="1" x14ac:dyDescent="0.2">
      <c r="A17" s="122" t="s">
        <v>303</v>
      </c>
      <c r="B17" s="129">
        <v>200</v>
      </c>
      <c r="C17" s="130">
        <v>0.17</v>
      </c>
      <c r="D17" s="130">
        <v>0.04</v>
      </c>
      <c r="E17" s="130">
        <v>19.329999999999998</v>
      </c>
      <c r="F17" s="130">
        <v>80.72</v>
      </c>
      <c r="G17" s="175" t="s">
        <v>304</v>
      </c>
      <c r="H17" s="128" t="s">
        <v>305</v>
      </c>
    </row>
    <row r="18" spans="1:8" x14ac:dyDescent="0.2">
      <c r="A18" s="120" t="s">
        <v>17</v>
      </c>
      <c r="B18" s="112">
        <f>SUM(B13:B17)</f>
        <v>790</v>
      </c>
      <c r="C18" s="176">
        <f>SUM(C13:C17)</f>
        <v>19.16</v>
      </c>
      <c r="D18" s="176">
        <f>SUM(D13:D17)</f>
        <v>34.78</v>
      </c>
      <c r="E18" s="176">
        <f>SUM(E13:E17)</f>
        <v>79.759999999999991</v>
      </c>
      <c r="F18" s="176">
        <f>SUM(F13:F17)</f>
        <v>714.22</v>
      </c>
      <c r="G18" s="112"/>
      <c r="H18" s="113"/>
    </row>
    <row r="19" spans="1:8" x14ac:dyDescent="0.2">
      <c r="A19" s="228" t="s">
        <v>30</v>
      </c>
      <c r="B19" s="228"/>
      <c r="C19" s="228"/>
      <c r="D19" s="228"/>
      <c r="E19" s="228"/>
      <c r="F19" s="228"/>
      <c r="G19" s="228"/>
      <c r="H19" s="228"/>
    </row>
    <row r="20" spans="1:8" x14ac:dyDescent="0.2">
      <c r="A20" s="227" t="s">
        <v>2</v>
      </c>
      <c r="B20" s="228" t="s">
        <v>3</v>
      </c>
      <c r="C20" s="228"/>
      <c r="D20" s="228"/>
      <c r="E20" s="228"/>
      <c r="F20" s="228"/>
      <c r="G20" s="227" t="s">
        <v>4</v>
      </c>
      <c r="H20" s="227" t="s">
        <v>5</v>
      </c>
    </row>
    <row r="21" spans="1:8" ht="11.45" customHeight="1" x14ac:dyDescent="0.2">
      <c r="A21" s="227"/>
      <c r="B21" s="112" t="s">
        <v>6</v>
      </c>
      <c r="C21" s="112" t="s">
        <v>7</v>
      </c>
      <c r="D21" s="112" t="s">
        <v>8</v>
      </c>
      <c r="E21" s="112" t="s">
        <v>9</v>
      </c>
      <c r="F21" s="112" t="s">
        <v>10</v>
      </c>
      <c r="G21" s="227"/>
      <c r="H21" s="227"/>
    </row>
    <row r="22" spans="1:8" x14ac:dyDescent="0.2">
      <c r="A22" s="227" t="s">
        <v>11</v>
      </c>
      <c r="B22" s="227"/>
      <c r="C22" s="229"/>
      <c r="D22" s="229"/>
      <c r="E22" s="229"/>
      <c r="F22" s="229"/>
      <c r="G22" s="227"/>
      <c r="H22" s="227"/>
    </row>
    <row r="23" spans="1:8" ht="23.25" customHeight="1" x14ac:dyDescent="0.2">
      <c r="A23" s="113" t="s">
        <v>248</v>
      </c>
      <c r="B23" s="134">
        <v>150</v>
      </c>
      <c r="C23" s="135">
        <v>20.6</v>
      </c>
      <c r="D23" s="135">
        <v>13</v>
      </c>
      <c r="E23" s="135">
        <v>33</v>
      </c>
      <c r="F23" s="135">
        <v>330.3</v>
      </c>
      <c r="G23" s="136" t="s">
        <v>246</v>
      </c>
      <c r="H23" s="113" t="s">
        <v>247</v>
      </c>
    </row>
    <row r="24" spans="1:8" s="133" customFormat="1" ht="24" customHeight="1" x14ac:dyDescent="0.2">
      <c r="A24" s="113" t="s">
        <v>172</v>
      </c>
      <c r="B24" s="134">
        <v>150</v>
      </c>
      <c r="C24" s="155">
        <v>0.6</v>
      </c>
      <c r="D24" s="155">
        <v>0.6</v>
      </c>
      <c r="E24" s="155">
        <v>14.7</v>
      </c>
      <c r="F24" s="155">
        <v>70.5</v>
      </c>
      <c r="G24" s="136" t="s">
        <v>32</v>
      </c>
      <c r="H24" s="113" t="s">
        <v>33</v>
      </c>
    </row>
    <row r="25" spans="1:8" ht="13.5" customHeight="1" x14ac:dyDescent="0.2">
      <c r="A25" s="138" t="s">
        <v>34</v>
      </c>
      <c r="B25" s="114">
        <v>222</v>
      </c>
      <c r="C25" s="116">
        <v>0.13</v>
      </c>
      <c r="D25" s="116">
        <v>0.02</v>
      </c>
      <c r="E25" s="116">
        <v>15.2</v>
      </c>
      <c r="F25" s="116">
        <v>62</v>
      </c>
      <c r="G25" s="116" t="s">
        <v>35</v>
      </c>
      <c r="H25" s="118" t="s">
        <v>36</v>
      </c>
    </row>
    <row r="26" spans="1:8" x14ac:dyDescent="0.2">
      <c r="A26" s="120" t="s">
        <v>17</v>
      </c>
      <c r="B26" s="112">
        <f>SUM(B23:B25)</f>
        <v>522</v>
      </c>
      <c r="C26" s="121">
        <f>SUM(C23:C25)</f>
        <v>21.330000000000002</v>
      </c>
      <c r="D26" s="121">
        <f>SUM(D23:D25)</f>
        <v>13.62</v>
      </c>
      <c r="E26" s="121">
        <f>SUM(E23:E25)</f>
        <v>62.900000000000006</v>
      </c>
      <c r="F26" s="121">
        <f>SUM(F23:F25)</f>
        <v>462.8</v>
      </c>
      <c r="G26" s="112"/>
      <c r="H26" s="113"/>
    </row>
    <row r="27" spans="1:8" x14ac:dyDescent="0.2">
      <c r="A27" s="228" t="s">
        <v>285</v>
      </c>
      <c r="B27" s="228"/>
      <c r="C27" s="228"/>
      <c r="D27" s="228"/>
      <c r="E27" s="228"/>
      <c r="F27" s="228"/>
      <c r="G27" s="228"/>
      <c r="H27" s="228"/>
    </row>
    <row r="28" spans="1:8" s="127" customFormat="1" ht="12.75" customHeight="1" x14ac:dyDescent="0.2">
      <c r="A28" s="177" t="s">
        <v>37</v>
      </c>
      <c r="B28" s="123">
        <v>250</v>
      </c>
      <c r="C28" s="124">
        <v>5.49</v>
      </c>
      <c r="D28" s="124">
        <v>5.27</v>
      </c>
      <c r="E28" s="124">
        <v>16.54</v>
      </c>
      <c r="F28" s="124">
        <v>148.25</v>
      </c>
      <c r="G28" s="178" t="s">
        <v>38</v>
      </c>
      <c r="H28" s="126" t="s">
        <v>39</v>
      </c>
    </row>
    <row r="29" spans="1:8" ht="21.75" customHeight="1" x14ac:dyDescent="0.2">
      <c r="A29" s="118" t="s">
        <v>174</v>
      </c>
      <c r="B29" s="134">
        <v>100</v>
      </c>
      <c r="C29" s="101">
        <v>12.81</v>
      </c>
      <c r="D29" s="101">
        <v>14.46</v>
      </c>
      <c r="E29" s="101">
        <v>4.5</v>
      </c>
      <c r="F29" s="101">
        <v>210.7</v>
      </c>
      <c r="G29" s="136" t="s">
        <v>175</v>
      </c>
      <c r="H29" s="113" t="s">
        <v>42</v>
      </c>
    </row>
    <row r="30" spans="1:8" x14ac:dyDescent="0.2">
      <c r="A30" s="113" t="s">
        <v>154</v>
      </c>
      <c r="B30" s="134">
        <v>180</v>
      </c>
      <c r="C30" s="130">
        <v>7.92</v>
      </c>
      <c r="D30" s="130">
        <v>6.87</v>
      </c>
      <c r="E30" s="130">
        <v>45.46</v>
      </c>
      <c r="F30" s="130">
        <v>275.39999999999998</v>
      </c>
      <c r="G30" s="136" t="s">
        <v>155</v>
      </c>
      <c r="H30" s="139" t="s">
        <v>98</v>
      </c>
    </row>
    <row r="31" spans="1:8" x14ac:dyDescent="0.2">
      <c r="A31" s="113" t="s">
        <v>43</v>
      </c>
      <c r="B31" s="116">
        <v>200</v>
      </c>
      <c r="C31" s="114">
        <v>0.76</v>
      </c>
      <c r="D31" s="114">
        <v>0.04</v>
      </c>
      <c r="E31" s="114">
        <v>20.22</v>
      </c>
      <c r="F31" s="114">
        <v>85.51</v>
      </c>
      <c r="G31" s="114" t="s">
        <v>44</v>
      </c>
      <c r="H31" s="117" t="s">
        <v>45</v>
      </c>
    </row>
    <row r="32" spans="1:8" x14ac:dyDescent="0.2">
      <c r="A32" s="120" t="s">
        <v>17</v>
      </c>
      <c r="B32" s="112">
        <f>SUM(B28:B31)</f>
        <v>730</v>
      </c>
      <c r="C32" s="121">
        <f>SUM(C28:C31)</f>
        <v>26.98</v>
      </c>
      <c r="D32" s="121">
        <f>SUM(D28:D31)</f>
        <v>26.64</v>
      </c>
      <c r="E32" s="121">
        <f>SUM(E28:E31)</f>
        <v>86.72</v>
      </c>
      <c r="F32" s="121">
        <f>SUM(F28:F31)</f>
        <v>719.8599999999999</v>
      </c>
      <c r="G32" s="112"/>
      <c r="H32" s="113"/>
    </row>
    <row r="33" spans="1:8" x14ac:dyDescent="0.2">
      <c r="A33" s="228" t="s">
        <v>46</v>
      </c>
      <c r="B33" s="228"/>
      <c r="C33" s="228"/>
      <c r="D33" s="228"/>
      <c r="E33" s="228"/>
      <c r="F33" s="228"/>
      <c r="G33" s="228"/>
      <c r="H33" s="228"/>
    </row>
    <row r="34" spans="1:8" x14ac:dyDescent="0.2">
      <c r="A34" s="227" t="s">
        <v>2</v>
      </c>
      <c r="B34" s="228" t="s">
        <v>3</v>
      </c>
      <c r="C34" s="228"/>
      <c r="D34" s="228"/>
      <c r="E34" s="228"/>
      <c r="F34" s="228"/>
      <c r="G34" s="227" t="s">
        <v>4</v>
      </c>
      <c r="H34" s="227" t="s">
        <v>5</v>
      </c>
    </row>
    <row r="35" spans="1:8" ht="11.45" customHeight="1" x14ac:dyDescent="0.2">
      <c r="A35" s="227"/>
      <c r="B35" s="112" t="s">
        <v>6</v>
      </c>
      <c r="C35" s="112" t="s">
        <v>7</v>
      </c>
      <c r="D35" s="112" t="s">
        <v>8</v>
      </c>
      <c r="E35" s="112" t="s">
        <v>9</v>
      </c>
      <c r="F35" s="112" t="s">
        <v>10</v>
      </c>
      <c r="G35" s="227"/>
      <c r="H35" s="227"/>
    </row>
    <row r="36" spans="1:8" x14ac:dyDescent="0.2">
      <c r="A36" s="227" t="s">
        <v>11</v>
      </c>
      <c r="B36" s="227"/>
      <c r="C36" s="229"/>
      <c r="D36" s="229"/>
      <c r="E36" s="229"/>
      <c r="F36" s="229"/>
      <c r="G36" s="227"/>
      <c r="H36" s="227"/>
    </row>
    <row r="37" spans="1:8" s="144" customFormat="1" ht="13.5" customHeight="1" x14ac:dyDescent="0.2">
      <c r="A37" s="140" t="s">
        <v>259</v>
      </c>
      <c r="B37" s="141">
        <v>100</v>
      </c>
      <c r="C37" s="154">
        <v>12.4</v>
      </c>
      <c r="D37" s="154">
        <v>19.3</v>
      </c>
      <c r="E37" s="154">
        <v>3.2</v>
      </c>
      <c r="F37" s="154">
        <v>231.4</v>
      </c>
      <c r="G37" s="142" t="s">
        <v>260</v>
      </c>
      <c r="H37" s="143" t="s">
        <v>250</v>
      </c>
    </row>
    <row r="38" spans="1:8" ht="23.25" customHeight="1" x14ac:dyDescent="0.2">
      <c r="A38" s="113" t="s">
        <v>176</v>
      </c>
      <c r="B38" s="134">
        <v>180</v>
      </c>
      <c r="C38" s="101">
        <v>3.01</v>
      </c>
      <c r="D38" s="101">
        <v>4.97</v>
      </c>
      <c r="E38" s="101">
        <v>23.98</v>
      </c>
      <c r="F38" s="101">
        <v>153.27000000000001</v>
      </c>
      <c r="G38" s="136" t="s">
        <v>177</v>
      </c>
      <c r="H38" s="117" t="s">
        <v>20</v>
      </c>
    </row>
    <row r="39" spans="1:8" s="133" customFormat="1" ht="22.5" customHeight="1" x14ac:dyDescent="0.2">
      <c r="A39" s="118" t="s">
        <v>178</v>
      </c>
      <c r="B39" s="152">
        <v>60</v>
      </c>
      <c r="C39" s="155">
        <v>0.42</v>
      </c>
      <c r="D39" s="155">
        <v>0.06</v>
      </c>
      <c r="E39" s="155">
        <v>1.1399999999999999</v>
      </c>
      <c r="F39" s="155">
        <v>7.2</v>
      </c>
      <c r="G39" s="153" t="s">
        <v>179</v>
      </c>
      <c r="H39" s="117" t="s">
        <v>50</v>
      </c>
    </row>
    <row r="40" spans="1:8" x14ac:dyDescent="0.2">
      <c r="A40" s="117" t="s">
        <v>13</v>
      </c>
      <c r="B40" s="116">
        <v>215</v>
      </c>
      <c r="C40" s="116">
        <v>7.0000000000000007E-2</v>
      </c>
      <c r="D40" s="116">
        <v>0.02</v>
      </c>
      <c r="E40" s="116">
        <v>15</v>
      </c>
      <c r="F40" s="116">
        <v>60</v>
      </c>
      <c r="G40" s="116" t="s">
        <v>14</v>
      </c>
      <c r="H40" s="113" t="s">
        <v>15</v>
      </c>
    </row>
    <row r="41" spans="1:8" ht="12.75" customHeight="1" x14ac:dyDescent="0.2">
      <c r="A41" s="120" t="s">
        <v>17</v>
      </c>
      <c r="B41" s="112">
        <f>SUM(B37:B40)</f>
        <v>555</v>
      </c>
      <c r="C41" s="121">
        <f>SUM(C37:C40)</f>
        <v>15.9</v>
      </c>
      <c r="D41" s="121">
        <f>SUM(D37:D40)</f>
        <v>24.349999999999998</v>
      </c>
      <c r="E41" s="121">
        <f>SUM(E37:E40)</f>
        <v>43.32</v>
      </c>
      <c r="F41" s="121">
        <f>SUM(F37:F40)</f>
        <v>451.87</v>
      </c>
      <c r="G41" s="112"/>
      <c r="H41" s="113"/>
    </row>
    <row r="42" spans="1:8" ht="10.5" customHeight="1" x14ac:dyDescent="0.2">
      <c r="A42" s="228" t="s">
        <v>285</v>
      </c>
      <c r="B42" s="228"/>
      <c r="C42" s="231"/>
      <c r="D42" s="231"/>
      <c r="E42" s="231"/>
      <c r="F42" s="231"/>
      <c r="G42" s="228"/>
      <c r="H42" s="228"/>
    </row>
    <row r="43" spans="1:8" ht="24.75" customHeight="1" x14ac:dyDescent="0.2">
      <c r="A43" s="113" t="s">
        <v>187</v>
      </c>
      <c r="B43" s="152">
        <v>260</v>
      </c>
      <c r="C43" s="170">
        <v>1.51</v>
      </c>
      <c r="D43" s="170">
        <v>8.91</v>
      </c>
      <c r="E43" s="170">
        <v>7.5</v>
      </c>
      <c r="F43" s="170">
        <v>103.9</v>
      </c>
      <c r="G43" s="153" t="s">
        <v>306</v>
      </c>
      <c r="H43" s="138" t="s">
        <v>70</v>
      </c>
    </row>
    <row r="44" spans="1:8" s="94" customFormat="1" ht="24" customHeight="1" x14ac:dyDescent="0.2">
      <c r="A44" s="95" t="s">
        <v>307</v>
      </c>
      <c r="B44" s="103">
        <v>90</v>
      </c>
      <c r="C44" s="101">
        <v>17.8</v>
      </c>
      <c r="D44" s="101">
        <v>15.96</v>
      </c>
      <c r="E44" s="101">
        <v>10.44</v>
      </c>
      <c r="F44" s="101">
        <v>258.91000000000003</v>
      </c>
      <c r="G44" s="160" t="s">
        <v>308</v>
      </c>
      <c r="H44" s="98" t="s">
        <v>296</v>
      </c>
    </row>
    <row r="45" spans="1:8" s="94" customFormat="1" ht="24" customHeight="1" x14ac:dyDescent="0.2">
      <c r="A45" s="95" t="s">
        <v>138</v>
      </c>
      <c r="B45" s="97">
        <v>180</v>
      </c>
      <c r="C45" s="171">
        <v>4.38</v>
      </c>
      <c r="D45" s="171">
        <v>6.44</v>
      </c>
      <c r="E45" s="171">
        <v>44.02</v>
      </c>
      <c r="F45" s="171">
        <v>251.64</v>
      </c>
      <c r="G45" s="96" t="s">
        <v>139</v>
      </c>
      <c r="H45" s="95" t="s">
        <v>53</v>
      </c>
    </row>
    <row r="46" spans="1:8" ht="12.75" customHeight="1" x14ac:dyDescent="0.2">
      <c r="A46" s="95" t="s">
        <v>310</v>
      </c>
      <c r="B46" s="96">
        <v>200</v>
      </c>
      <c r="C46" s="171">
        <v>0.33</v>
      </c>
      <c r="D46" s="171">
        <v>0</v>
      </c>
      <c r="E46" s="171">
        <v>22.78</v>
      </c>
      <c r="F46" s="171">
        <v>94.44</v>
      </c>
      <c r="G46" s="172" t="s">
        <v>301</v>
      </c>
      <c r="H46" s="98" t="s">
        <v>302</v>
      </c>
    </row>
    <row r="47" spans="1:8" ht="14.25" customHeight="1" x14ac:dyDescent="0.2">
      <c r="A47" s="120" t="s">
        <v>17</v>
      </c>
      <c r="B47" s="112">
        <f>SUM(B43:B46)</f>
        <v>730</v>
      </c>
      <c r="C47" s="121">
        <f>SUM(C43:C46)</f>
        <v>24.02</v>
      </c>
      <c r="D47" s="121">
        <f>SUM(D43:D46)</f>
        <v>31.310000000000002</v>
      </c>
      <c r="E47" s="121">
        <f>SUM(E43:E46)</f>
        <v>84.740000000000009</v>
      </c>
      <c r="F47" s="121">
        <f>SUM(F43:F46)</f>
        <v>708.8900000000001</v>
      </c>
      <c r="G47" s="112"/>
      <c r="H47" s="113"/>
    </row>
    <row r="48" spans="1:8" x14ac:dyDescent="0.2">
      <c r="A48" s="228" t="s">
        <v>57</v>
      </c>
      <c r="B48" s="228"/>
      <c r="C48" s="228"/>
      <c r="D48" s="228"/>
      <c r="E48" s="228"/>
      <c r="F48" s="228"/>
      <c r="G48" s="228"/>
      <c r="H48" s="228"/>
    </row>
    <row r="49" spans="1:8" x14ac:dyDescent="0.2">
      <c r="A49" s="227" t="s">
        <v>2</v>
      </c>
      <c r="B49" s="228" t="s">
        <v>3</v>
      </c>
      <c r="C49" s="228"/>
      <c r="D49" s="228"/>
      <c r="E49" s="228"/>
      <c r="F49" s="228"/>
      <c r="G49" s="227" t="s">
        <v>4</v>
      </c>
      <c r="H49" s="227" t="s">
        <v>5</v>
      </c>
    </row>
    <row r="50" spans="1:8" ht="11.45" customHeight="1" x14ac:dyDescent="0.2">
      <c r="A50" s="227"/>
      <c r="B50" s="112" t="s">
        <v>6</v>
      </c>
      <c r="C50" s="112" t="s">
        <v>7</v>
      </c>
      <c r="D50" s="112" t="s">
        <v>8</v>
      </c>
      <c r="E50" s="112" t="s">
        <v>9</v>
      </c>
      <c r="F50" s="112" t="s">
        <v>10</v>
      </c>
      <c r="G50" s="227"/>
      <c r="H50" s="227"/>
    </row>
    <row r="51" spans="1:8" x14ac:dyDescent="0.2">
      <c r="A51" s="227" t="s">
        <v>11</v>
      </c>
      <c r="B51" s="227"/>
      <c r="C51" s="227"/>
      <c r="D51" s="227"/>
      <c r="E51" s="227"/>
      <c r="F51" s="227"/>
      <c r="G51" s="227"/>
      <c r="H51" s="227"/>
    </row>
    <row r="52" spans="1:8" ht="11.45" customHeight="1" x14ac:dyDescent="0.2">
      <c r="A52" s="113" t="s">
        <v>106</v>
      </c>
      <c r="B52" s="134">
        <v>100</v>
      </c>
      <c r="C52" s="135">
        <v>13.1</v>
      </c>
      <c r="D52" s="135">
        <v>7.9</v>
      </c>
      <c r="E52" s="135">
        <v>9.3000000000000007</v>
      </c>
      <c r="F52" s="135">
        <v>157.1</v>
      </c>
      <c r="G52" s="136" t="s">
        <v>107</v>
      </c>
      <c r="H52" s="150" t="s">
        <v>74</v>
      </c>
    </row>
    <row r="53" spans="1:8" s="187" customFormat="1" ht="13.5" customHeight="1" x14ac:dyDescent="0.25">
      <c r="A53" s="183" t="s">
        <v>311</v>
      </c>
      <c r="B53" s="184">
        <v>180</v>
      </c>
      <c r="C53" s="101">
        <v>2.6</v>
      </c>
      <c r="D53" s="101">
        <v>7.1</v>
      </c>
      <c r="E53" s="101">
        <v>16.2</v>
      </c>
      <c r="F53" s="101">
        <v>139.1</v>
      </c>
      <c r="G53" s="185" t="s">
        <v>312</v>
      </c>
      <c r="H53" s="186" t="s">
        <v>313</v>
      </c>
    </row>
    <row r="54" spans="1:8" x14ac:dyDescent="0.2">
      <c r="A54" s="138" t="s">
        <v>34</v>
      </c>
      <c r="B54" s="114">
        <v>222</v>
      </c>
      <c r="C54" s="116">
        <v>0.13</v>
      </c>
      <c r="D54" s="116">
        <v>0.02</v>
      </c>
      <c r="E54" s="116">
        <v>15.2</v>
      </c>
      <c r="F54" s="116">
        <v>62</v>
      </c>
      <c r="G54" s="116" t="s">
        <v>35</v>
      </c>
      <c r="H54" s="118" t="s">
        <v>36</v>
      </c>
    </row>
    <row r="55" spans="1:8" x14ac:dyDescent="0.2">
      <c r="A55" s="120" t="s">
        <v>17</v>
      </c>
      <c r="B55" s="112">
        <f>SUM(B52:B54)</f>
        <v>502</v>
      </c>
      <c r="C55" s="112">
        <f>SUM(C52:C54)</f>
        <v>15.83</v>
      </c>
      <c r="D55" s="112">
        <f>SUM(D52:D54)</f>
        <v>15.02</v>
      </c>
      <c r="E55" s="112">
        <f>SUM(E52:E54)</f>
        <v>40.700000000000003</v>
      </c>
      <c r="F55" s="112">
        <f>SUM(F52:F54)</f>
        <v>358.2</v>
      </c>
      <c r="G55" s="112"/>
      <c r="H55" s="113"/>
    </row>
    <row r="56" spans="1:8" x14ac:dyDescent="0.2">
      <c r="A56" s="228" t="s">
        <v>285</v>
      </c>
      <c r="B56" s="228"/>
      <c r="C56" s="228"/>
      <c r="D56" s="228"/>
      <c r="E56" s="228"/>
      <c r="F56" s="228"/>
      <c r="G56" s="228"/>
      <c r="H56" s="228"/>
    </row>
    <row r="57" spans="1:8" s="94" customFormat="1" ht="12.75" customHeight="1" x14ac:dyDescent="0.2">
      <c r="A57" s="162" t="s">
        <v>140</v>
      </c>
      <c r="B57" s="96">
        <v>260</v>
      </c>
      <c r="C57" s="163">
        <v>1.84</v>
      </c>
      <c r="D57" s="163">
        <v>6.49</v>
      </c>
      <c r="E57" s="163">
        <v>9.5</v>
      </c>
      <c r="F57" s="163">
        <v>111.25</v>
      </c>
      <c r="G57" s="96" t="s">
        <v>111</v>
      </c>
      <c r="H57" s="99" t="s">
        <v>58</v>
      </c>
    </row>
    <row r="58" spans="1:8" x14ac:dyDescent="0.2">
      <c r="A58" s="151" t="s">
        <v>261</v>
      </c>
      <c r="B58" s="152">
        <v>100</v>
      </c>
      <c r="C58" s="188">
        <v>14.1</v>
      </c>
      <c r="D58" s="188">
        <v>15.3</v>
      </c>
      <c r="E58" s="188">
        <v>3.2</v>
      </c>
      <c r="F58" s="188">
        <v>205.9</v>
      </c>
      <c r="G58" s="153" t="s">
        <v>262</v>
      </c>
      <c r="H58" s="117" t="s">
        <v>124</v>
      </c>
    </row>
    <row r="59" spans="1:8" ht="12" customHeight="1" x14ac:dyDescent="0.2">
      <c r="A59" s="113" t="s">
        <v>154</v>
      </c>
      <c r="B59" s="134">
        <v>180</v>
      </c>
      <c r="C59" s="135">
        <v>7.92</v>
      </c>
      <c r="D59" s="135">
        <v>6.87</v>
      </c>
      <c r="E59" s="135">
        <v>45.46</v>
      </c>
      <c r="F59" s="135">
        <v>275.39999999999998</v>
      </c>
      <c r="G59" s="136" t="s">
        <v>155</v>
      </c>
      <c r="H59" s="139" t="s">
        <v>98</v>
      </c>
    </row>
    <row r="60" spans="1:8" s="133" customFormat="1" ht="22.5" customHeight="1" x14ac:dyDescent="0.2">
      <c r="A60" s="118" t="s">
        <v>178</v>
      </c>
      <c r="B60" s="152">
        <v>60</v>
      </c>
      <c r="C60" s="155">
        <v>0.42</v>
      </c>
      <c r="D60" s="155">
        <v>0.06</v>
      </c>
      <c r="E60" s="155">
        <v>1.1399999999999999</v>
      </c>
      <c r="F60" s="155">
        <v>7.2</v>
      </c>
      <c r="G60" s="153" t="s">
        <v>179</v>
      </c>
      <c r="H60" s="117" t="s">
        <v>50</v>
      </c>
    </row>
    <row r="61" spans="1:8" ht="11.25" customHeight="1" x14ac:dyDescent="0.2">
      <c r="A61" s="113" t="s">
        <v>309</v>
      </c>
      <c r="B61" s="116">
        <v>200</v>
      </c>
      <c r="C61" s="114">
        <v>0.16</v>
      </c>
      <c r="D61" s="114">
        <v>0.16</v>
      </c>
      <c r="E61" s="114">
        <v>27.88</v>
      </c>
      <c r="F61" s="114">
        <v>114.6</v>
      </c>
      <c r="G61" s="114" t="s">
        <v>77</v>
      </c>
      <c r="H61" s="117" t="s">
        <v>78</v>
      </c>
    </row>
    <row r="62" spans="1:8" x14ac:dyDescent="0.2">
      <c r="A62" s="120" t="s">
        <v>17</v>
      </c>
      <c r="B62" s="112">
        <f>SUM(B57:B61)</f>
        <v>800</v>
      </c>
      <c r="C62" s="121">
        <f>SUM(C57:C61)</f>
        <v>24.44</v>
      </c>
      <c r="D62" s="121">
        <f>SUM(D57:D61)</f>
        <v>28.88</v>
      </c>
      <c r="E62" s="121">
        <f>SUM(E57:E61)</f>
        <v>87.179999999999993</v>
      </c>
      <c r="F62" s="121">
        <f>SUM(F57:F61)</f>
        <v>714.35</v>
      </c>
      <c r="G62" s="112"/>
      <c r="H62" s="113"/>
    </row>
    <row r="63" spans="1:8" x14ac:dyDescent="0.2">
      <c r="A63" s="228" t="s">
        <v>65</v>
      </c>
      <c r="B63" s="228"/>
      <c r="C63" s="228"/>
      <c r="D63" s="228"/>
      <c r="E63" s="228"/>
      <c r="F63" s="228"/>
      <c r="G63" s="228"/>
      <c r="H63" s="228"/>
    </row>
    <row r="64" spans="1:8" x14ac:dyDescent="0.2">
      <c r="A64" s="227" t="s">
        <v>2</v>
      </c>
      <c r="B64" s="228" t="s">
        <v>3</v>
      </c>
      <c r="C64" s="228"/>
      <c r="D64" s="228"/>
      <c r="E64" s="228"/>
      <c r="F64" s="228"/>
      <c r="G64" s="227" t="s">
        <v>4</v>
      </c>
      <c r="H64" s="227" t="s">
        <v>5</v>
      </c>
    </row>
    <row r="65" spans="1:8" ht="11.45" customHeight="1" x14ac:dyDescent="0.2">
      <c r="A65" s="227"/>
      <c r="B65" s="112" t="s">
        <v>6</v>
      </c>
      <c r="C65" s="112" t="s">
        <v>7</v>
      </c>
      <c r="D65" s="112" t="s">
        <v>8</v>
      </c>
      <c r="E65" s="112" t="s">
        <v>9</v>
      </c>
      <c r="F65" s="112" t="s">
        <v>10</v>
      </c>
      <c r="G65" s="227"/>
      <c r="H65" s="227"/>
    </row>
    <row r="66" spans="1:8" x14ac:dyDescent="0.2">
      <c r="A66" s="227" t="s">
        <v>11</v>
      </c>
      <c r="B66" s="227"/>
      <c r="C66" s="229"/>
      <c r="D66" s="229"/>
      <c r="E66" s="229"/>
      <c r="F66" s="229"/>
      <c r="G66" s="227"/>
      <c r="H66" s="227"/>
    </row>
    <row r="67" spans="1:8" ht="23.25" customHeight="1" x14ac:dyDescent="0.2">
      <c r="A67" s="113" t="s">
        <v>181</v>
      </c>
      <c r="B67" s="152">
        <v>250</v>
      </c>
      <c r="C67" s="135">
        <v>4.9800000000000004</v>
      </c>
      <c r="D67" s="135">
        <v>7.97</v>
      </c>
      <c r="E67" s="135">
        <v>50.27</v>
      </c>
      <c r="F67" s="135">
        <v>291.12</v>
      </c>
      <c r="G67" s="153" t="s">
        <v>180</v>
      </c>
      <c r="H67" s="117" t="s">
        <v>83</v>
      </c>
    </row>
    <row r="68" spans="1:8" ht="12" customHeight="1" x14ac:dyDescent="0.2">
      <c r="A68" s="113" t="s">
        <v>128</v>
      </c>
      <c r="B68" s="116">
        <v>20</v>
      </c>
      <c r="C68" s="137">
        <v>4.6399999999999997</v>
      </c>
      <c r="D68" s="137">
        <v>5.9</v>
      </c>
      <c r="E68" s="137">
        <v>0</v>
      </c>
      <c r="F68" s="137">
        <v>72</v>
      </c>
      <c r="G68" s="114" t="s">
        <v>129</v>
      </c>
      <c r="H68" s="113" t="s">
        <v>130</v>
      </c>
    </row>
    <row r="69" spans="1:8" ht="23.25" customHeight="1" x14ac:dyDescent="0.2">
      <c r="A69" s="113" t="s">
        <v>172</v>
      </c>
      <c r="B69" s="116">
        <v>100</v>
      </c>
      <c r="C69" s="114">
        <v>0.4</v>
      </c>
      <c r="D69" s="114">
        <v>0.4</v>
      </c>
      <c r="E69" s="114">
        <f>19.6/2</f>
        <v>9.8000000000000007</v>
      </c>
      <c r="F69" s="114">
        <f>94/2</f>
        <v>47</v>
      </c>
      <c r="G69" s="116" t="s">
        <v>32</v>
      </c>
      <c r="H69" s="113" t="s">
        <v>33</v>
      </c>
    </row>
    <row r="70" spans="1:8" s="133" customFormat="1" ht="12" customHeight="1" x14ac:dyDescent="0.2">
      <c r="A70" s="117" t="s">
        <v>13</v>
      </c>
      <c r="B70" s="116">
        <v>215</v>
      </c>
      <c r="C70" s="116">
        <v>7.0000000000000007E-2</v>
      </c>
      <c r="D70" s="116">
        <v>0.02</v>
      </c>
      <c r="E70" s="116">
        <v>15</v>
      </c>
      <c r="F70" s="116">
        <v>60</v>
      </c>
      <c r="G70" s="116" t="s">
        <v>14</v>
      </c>
      <c r="H70" s="113" t="s">
        <v>15</v>
      </c>
    </row>
    <row r="71" spans="1:8" ht="13.5" customHeight="1" x14ac:dyDescent="0.2">
      <c r="A71" s="120" t="s">
        <v>17</v>
      </c>
      <c r="B71" s="112">
        <f>SUM(B67:B70)</f>
        <v>585</v>
      </c>
      <c r="C71" s="112">
        <f>SUM(C67:C70)</f>
        <v>10.090000000000002</v>
      </c>
      <c r="D71" s="112">
        <f>SUM(D67:D70)</f>
        <v>14.290000000000001</v>
      </c>
      <c r="E71" s="112">
        <f>SUM(E67:E70)</f>
        <v>75.070000000000007</v>
      </c>
      <c r="F71" s="112">
        <f>SUM(F67:F70)</f>
        <v>470.12</v>
      </c>
      <c r="G71" s="112"/>
      <c r="H71" s="113"/>
    </row>
    <row r="72" spans="1:8" x14ac:dyDescent="0.2">
      <c r="A72" s="228" t="s">
        <v>285</v>
      </c>
      <c r="B72" s="228"/>
      <c r="C72" s="228"/>
      <c r="D72" s="228"/>
      <c r="E72" s="228"/>
      <c r="F72" s="228"/>
      <c r="G72" s="228"/>
      <c r="H72" s="228"/>
    </row>
    <row r="73" spans="1:8" s="94" customFormat="1" x14ac:dyDescent="0.2">
      <c r="A73" s="95" t="s">
        <v>115</v>
      </c>
      <c r="B73" s="103">
        <v>250</v>
      </c>
      <c r="C73" s="170">
        <v>2.34</v>
      </c>
      <c r="D73" s="170">
        <v>2.83</v>
      </c>
      <c r="E73" s="170">
        <v>16.87</v>
      </c>
      <c r="F73" s="170">
        <v>114</v>
      </c>
      <c r="G73" s="167" t="s">
        <v>116</v>
      </c>
      <c r="H73" s="168" t="s">
        <v>117</v>
      </c>
    </row>
    <row r="74" spans="1:8" s="94" customFormat="1" x14ac:dyDescent="0.2">
      <c r="A74" s="95" t="s">
        <v>316</v>
      </c>
      <c r="B74" s="105">
        <v>130</v>
      </c>
      <c r="C74" s="101">
        <v>10.4</v>
      </c>
      <c r="D74" s="101">
        <v>11.4</v>
      </c>
      <c r="E74" s="101">
        <v>4.9000000000000004</v>
      </c>
      <c r="F74" s="101">
        <v>148.5</v>
      </c>
      <c r="G74" s="104" t="s">
        <v>317</v>
      </c>
      <c r="H74" s="95" t="s">
        <v>290</v>
      </c>
    </row>
    <row r="75" spans="1:8" s="94" customFormat="1" ht="13.5" customHeight="1" x14ac:dyDescent="0.2">
      <c r="A75" s="95" t="s">
        <v>66</v>
      </c>
      <c r="B75" s="97">
        <v>180</v>
      </c>
      <c r="C75" s="192">
        <v>4.12</v>
      </c>
      <c r="D75" s="192">
        <v>15.78</v>
      </c>
      <c r="E75" s="192">
        <v>33.5</v>
      </c>
      <c r="F75" s="192">
        <v>292.5</v>
      </c>
      <c r="G75" s="96" t="s">
        <v>67</v>
      </c>
      <c r="H75" s="98" t="s">
        <v>68</v>
      </c>
    </row>
    <row r="76" spans="1:8" ht="12" customHeight="1" x14ac:dyDescent="0.2">
      <c r="A76" s="122" t="s">
        <v>303</v>
      </c>
      <c r="B76" s="129">
        <v>200</v>
      </c>
      <c r="C76" s="130">
        <v>0.17</v>
      </c>
      <c r="D76" s="130">
        <v>0.04</v>
      </c>
      <c r="E76" s="130">
        <v>19.329999999999998</v>
      </c>
      <c r="F76" s="130">
        <v>80.72</v>
      </c>
      <c r="G76" s="175" t="s">
        <v>304</v>
      </c>
      <c r="H76" s="128" t="s">
        <v>305</v>
      </c>
    </row>
    <row r="77" spans="1:8" x14ac:dyDescent="0.2">
      <c r="A77" s="120" t="s">
        <v>17</v>
      </c>
      <c r="B77" s="112">
        <f>SUM(B73:B76)</f>
        <v>760</v>
      </c>
      <c r="C77" s="121">
        <f>SUM(C73:C76)</f>
        <v>17.03</v>
      </c>
      <c r="D77" s="121">
        <f>SUM(D73:D76)</f>
        <v>30.049999999999997</v>
      </c>
      <c r="E77" s="121">
        <f>SUM(E73:E76)</f>
        <v>74.599999999999994</v>
      </c>
      <c r="F77" s="121">
        <f>SUM(F73:F76)</f>
        <v>635.72</v>
      </c>
      <c r="G77" s="112"/>
      <c r="H77" s="113"/>
    </row>
    <row r="78" spans="1:8" x14ac:dyDescent="0.2">
      <c r="A78" s="228" t="s">
        <v>72</v>
      </c>
      <c r="B78" s="228"/>
      <c r="C78" s="228"/>
      <c r="D78" s="228"/>
      <c r="E78" s="228"/>
      <c r="F78" s="228"/>
      <c r="G78" s="228"/>
      <c r="H78" s="228"/>
    </row>
    <row r="79" spans="1:8" x14ac:dyDescent="0.2">
      <c r="A79" s="228" t="s">
        <v>1</v>
      </c>
      <c r="B79" s="228"/>
      <c r="C79" s="228"/>
      <c r="D79" s="228"/>
      <c r="E79" s="228"/>
      <c r="F79" s="228"/>
      <c r="G79" s="228"/>
      <c r="H79" s="228"/>
    </row>
    <row r="80" spans="1:8" x14ac:dyDescent="0.2">
      <c r="A80" s="227" t="s">
        <v>2</v>
      </c>
      <c r="B80" s="228" t="s">
        <v>3</v>
      </c>
      <c r="C80" s="228"/>
      <c r="D80" s="228"/>
      <c r="E80" s="228"/>
      <c r="F80" s="228"/>
      <c r="G80" s="227" t="s">
        <v>4</v>
      </c>
      <c r="H80" s="227" t="s">
        <v>5</v>
      </c>
    </row>
    <row r="81" spans="1:8" ht="11.45" customHeight="1" x14ac:dyDescent="0.2">
      <c r="A81" s="227"/>
      <c r="B81" s="112" t="s">
        <v>6</v>
      </c>
      <c r="C81" s="112" t="s">
        <v>7</v>
      </c>
      <c r="D81" s="112" t="s">
        <v>8</v>
      </c>
      <c r="E81" s="112" t="s">
        <v>9</v>
      </c>
      <c r="F81" s="112" t="s">
        <v>10</v>
      </c>
      <c r="G81" s="227"/>
      <c r="H81" s="227"/>
    </row>
    <row r="82" spans="1:8" x14ac:dyDescent="0.2">
      <c r="A82" s="227" t="s">
        <v>11</v>
      </c>
      <c r="B82" s="227"/>
      <c r="C82" s="229"/>
      <c r="D82" s="229"/>
      <c r="E82" s="229"/>
      <c r="F82" s="229"/>
      <c r="G82" s="227"/>
      <c r="H82" s="227"/>
    </row>
    <row r="83" spans="1:8" s="180" customFormat="1" ht="22.5" customHeight="1" x14ac:dyDescent="0.2">
      <c r="A83" s="182" t="s">
        <v>182</v>
      </c>
      <c r="B83" s="152">
        <v>250</v>
      </c>
      <c r="C83" s="135">
        <v>3.25</v>
      </c>
      <c r="D83" s="135">
        <v>7.59</v>
      </c>
      <c r="E83" s="135">
        <v>43.29</v>
      </c>
      <c r="F83" s="135">
        <v>254.78</v>
      </c>
      <c r="G83" s="153" t="s">
        <v>158</v>
      </c>
      <c r="H83" s="118" t="s">
        <v>73</v>
      </c>
    </row>
    <row r="84" spans="1:8" ht="13.5" customHeight="1" x14ac:dyDescent="0.2">
      <c r="A84" s="113" t="s">
        <v>128</v>
      </c>
      <c r="B84" s="116">
        <v>30</v>
      </c>
      <c r="C84" s="114">
        <v>6.96</v>
      </c>
      <c r="D84" s="114">
        <v>8.85</v>
      </c>
      <c r="E84" s="114">
        <v>0</v>
      </c>
      <c r="F84" s="114">
        <v>108</v>
      </c>
      <c r="G84" s="114" t="s">
        <v>129</v>
      </c>
      <c r="H84" s="113" t="s">
        <v>130</v>
      </c>
    </row>
    <row r="85" spans="1:8" x14ac:dyDescent="0.2">
      <c r="A85" s="138" t="s">
        <v>34</v>
      </c>
      <c r="B85" s="114">
        <v>222</v>
      </c>
      <c r="C85" s="116">
        <v>0.13</v>
      </c>
      <c r="D85" s="116">
        <v>0.02</v>
      </c>
      <c r="E85" s="116">
        <v>15.2</v>
      </c>
      <c r="F85" s="116">
        <v>62</v>
      </c>
      <c r="G85" s="116" t="s">
        <v>35</v>
      </c>
      <c r="H85" s="118" t="s">
        <v>36</v>
      </c>
    </row>
    <row r="86" spans="1:8" x14ac:dyDescent="0.2">
      <c r="A86" s="120" t="s">
        <v>17</v>
      </c>
      <c r="B86" s="112">
        <f>SUM(B83:B85)</f>
        <v>502</v>
      </c>
      <c r="C86" s="112">
        <f>SUM(C83:C85)</f>
        <v>10.340000000000002</v>
      </c>
      <c r="D86" s="112">
        <f>SUM(D83:D85)</f>
        <v>16.459999999999997</v>
      </c>
      <c r="E86" s="112">
        <f>SUM(E83:E85)</f>
        <v>58.489999999999995</v>
      </c>
      <c r="F86" s="112">
        <f>SUM(F83:F85)</f>
        <v>424.78</v>
      </c>
      <c r="G86" s="112"/>
      <c r="H86" s="113"/>
    </row>
    <row r="87" spans="1:8" x14ac:dyDescent="0.2">
      <c r="A87" s="228" t="s">
        <v>285</v>
      </c>
      <c r="B87" s="228"/>
      <c r="C87" s="228"/>
      <c r="D87" s="228"/>
      <c r="E87" s="228"/>
      <c r="F87" s="228"/>
      <c r="G87" s="228"/>
      <c r="H87" s="228"/>
    </row>
    <row r="88" spans="1:8" s="94" customFormat="1" x14ac:dyDescent="0.2">
      <c r="A88" s="156" t="s">
        <v>37</v>
      </c>
      <c r="B88" s="106">
        <v>250</v>
      </c>
      <c r="C88" s="110">
        <v>5.49</v>
      </c>
      <c r="D88" s="110">
        <v>5.27</v>
      </c>
      <c r="E88" s="110">
        <v>16.54</v>
      </c>
      <c r="F88" s="110">
        <v>148.25</v>
      </c>
      <c r="G88" s="157" t="s">
        <v>38</v>
      </c>
      <c r="H88" s="109" t="s">
        <v>39</v>
      </c>
    </row>
    <row r="89" spans="1:8" ht="13.5" customHeight="1" x14ac:dyDescent="0.2">
      <c r="A89" s="113" t="s">
        <v>106</v>
      </c>
      <c r="B89" s="134">
        <v>90</v>
      </c>
      <c r="C89" s="135">
        <v>11.8</v>
      </c>
      <c r="D89" s="135">
        <v>7.1</v>
      </c>
      <c r="E89" s="135">
        <v>8.4</v>
      </c>
      <c r="F89" s="135">
        <v>141.4</v>
      </c>
      <c r="G89" s="136" t="s">
        <v>107</v>
      </c>
      <c r="H89" s="150" t="s">
        <v>74</v>
      </c>
    </row>
    <row r="90" spans="1:8" s="94" customFormat="1" ht="13.5" customHeight="1" x14ac:dyDescent="0.2">
      <c r="A90" s="95" t="s">
        <v>66</v>
      </c>
      <c r="B90" s="97">
        <v>180</v>
      </c>
      <c r="C90" s="107">
        <v>4.12</v>
      </c>
      <c r="D90" s="107">
        <v>15.78</v>
      </c>
      <c r="E90" s="107">
        <v>33.5</v>
      </c>
      <c r="F90" s="107">
        <v>292.5</v>
      </c>
      <c r="G90" s="96" t="s">
        <v>67</v>
      </c>
      <c r="H90" s="98" t="s">
        <v>68</v>
      </c>
    </row>
    <row r="91" spans="1:8" x14ac:dyDescent="0.2">
      <c r="A91" s="113" t="s">
        <v>43</v>
      </c>
      <c r="B91" s="116">
        <v>200</v>
      </c>
      <c r="C91" s="114">
        <v>0.76</v>
      </c>
      <c r="D91" s="114">
        <v>0.04</v>
      </c>
      <c r="E91" s="114">
        <v>20.22</v>
      </c>
      <c r="F91" s="114">
        <v>85.51</v>
      </c>
      <c r="G91" s="114" t="s">
        <v>44</v>
      </c>
      <c r="H91" s="117" t="s">
        <v>45</v>
      </c>
    </row>
    <row r="92" spans="1:8" x14ac:dyDescent="0.2">
      <c r="A92" s="120" t="s">
        <v>17</v>
      </c>
      <c r="B92" s="112">
        <f>SUM(B88:B91)</f>
        <v>720</v>
      </c>
      <c r="C92" s="121">
        <f>SUM(C88:C91)</f>
        <v>22.17</v>
      </c>
      <c r="D92" s="121">
        <f>SUM(D88:D91)</f>
        <v>28.189999999999998</v>
      </c>
      <c r="E92" s="121">
        <f>SUM(E88:E91)</f>
        <v>78.66</v>
      </c>
      <c r="F92" s="121">
        <f>SUM(F88:F91)</f>
        <v>667.66</v>
      </c>
      <c r="G92" s="112"/>
      <c r="H92" s="113"/>
    </row>
    <row r="93" spans="1:8" x14ac:dyDescent="0.2">
      <c r="A93" s="228" t="s">
        <v>30</v>
      </c>
      <c r="B93" s="228"/>
      <c r="C93" s="228"/>
      <c r="D93" s="228"/>
      <c r="E93" s="228"/>
      <c r="F93" s="228"/>
      <c r="G93" s="228"/>
      <c r="H93" s="228"/>
    </row>
    <row r="94" spans="1:8" x14ac:dyDescent="0.2">
      <c r="A94" s="227" t="s">
        <v>2</v>
      </c>
      <c r="B94" s="228" t="s">
        <v>3</v>
      </c>
      <c r="C94" s="228"/>
      <c r="D94" s="228"/>
      <c r="E94" s="228"/>
      <c r="F94" s="228"/>
      <c r="G94" s="227" t="s">
        <v>4</v>
      </c>
      <c r="H94" s="227" t="s">
        <v>5</v>
      </c>
    </row>
    <row r="95" spans="1:8" ht="11.45" customHeight="1" x14ac:dyDescent="0.2">
      <c r="A95" s="227"/>
      <c r="B95" s="112" t="s">
        <v>6</v>
      </c>
      <c r="C95" s="112" t="s">
        <v>7</v>
      </c>
      <c r="D95" s="112" t="s">
        <v>8</v>
      </c>
      <c r="E95" s="112" t="s">
        <v>9</v>
      </c>
      <c r="F95" s="112" t="s">
        <v>10</v>
      </c>
      <c r="G95" s="227"/>
      <c r="H95" s="227"/>
    </row>
    <row r="96" spans="1:8" x14ac:dyDescent="0.2">
      <c r="A96" s="227" t="s">
        <v>11</v>
      </c>
      <c r="B96" s="227"/>
      <c r="C96" s="227"/>
      <c r="D96" s="227"/>
      <c r="E96" s="227"/>
      <c r="F96" s="227"/>
      <c r="G96" s="227"/>
      <c r="H96" s="227"/>
    </row>
    <row r="97" spans="1:8" x14ac:dyDescent="0.2">
      <c r="A97" s="113" t="s">
        <v>120</v>
      </c>
      <c r="B97" s="152">
        <v>100</v>
      </c>
      <c r="C97" s="135">
        <v>16.7</v>
      </c>
      <c r="D97" s="135">
        <v>11.5</v>
      </c>
      <c r="E97" s="135">
        <v>6.6</v>
      </c>
      <c r="F97" s="135">
        <v>195</v>
      </c>
      <c r="G97" s="136" t="s">
        <v>121</v>
      </c>
      <c r="H97" s="115" t="s">
        <v>75</v>
      </c>
    </row>
    <row r="98" spans="1:8" x14ac:dyDescent="0.2">
      <c r="A98" s="113" t="s">
        <v>154</v>
      </c>
      <c r="B98" s="134">
        <v>180</v>
      </c>
      <c r="C98" s="155">
        <v>7.92</v>
      </c>
      <c r="D98" s="155">
        <v>6.87</v>
      </c>
      <c r="E98" s="155">
        <v>45.46</v>
      </c>
      <c r="F98" s="155">
        <v>275.39999999999998</v>
      </c>
      <c r="G98" s="136" t="s">
        <v>155</v>
      </c>
      <c r="H98" s="139" t="s">
        <v>98</v>
      </c>
    </row>
    <row r="99" spans="1:8" x14ac:dyDescent="0.2">
      <c r="A99" s="138" t="s">
        <v>34</v>
      </c>
      <c r="B99" s="114">
        <v>222</v>
      </c>
      <c r="C99" s="116">
        <v>0.13</v>
      </c>
      <c r="D99" s="116">
        <v>0.02</v>
      </c>
      <c r="E99" s="116">
        <v>15.2</v>
      </c>
      <c r="F99" s="116">
        <v>62</v>
      </c>
      <c r="G99" s="116" t="s">
        <v>35</v>
      </c>
      <c r="H99" s="118" t="s">
        <v>36</v>
      </c>
    </row>
    <row r="100" spans="1:8" x14ac:dyDescent="0.2">
      <c r="A100" s="120" t="s">
        <v>17</v>
      </c>
      <c r="B100" s="112">
        <f>SUM(B97:B99)</f>
        <v>502</v>
      </c>
      <c r="C100" s="112">
        <f>SUM(C97:C99)</f>
        <v>24.749999999999996</v>
      </c>
      <c r="D100" s="112">
        <f>SUM(D97:D99)</f>
        <v>18.39</v>
      </c>
      <c r="E100" s="112">
        <f>SUM(E97:E99)</f>
        <v>67.260000000000005</v>
      </c>
      <c r="F100" s="112">
        <f>SUM(F97:F99)</f>
        <v>532.4</v>
      </c>
      <c r="G100" s="112"/>
      <c r="H100" s="113"/>
    </row>
    <row r="101" spans="1:8" x14ac:dyDescent="0.2">
      <c r="A101" s="228" t="s">
        <v>285</v>
      </c>
      <c r="B101" s="228"/>
      <c r="C101" s="228"/>
      <c r="D101" s="228"/>
      <c r="E101" s="228"/>
      <c r="F101" s="228"/>
      <c r="G101" s="228"/>
      <c r="H101" s="228"/>
    </row>
    <row r="102" spans="1:8" s="94" customFormat="1" ht="13.5" customHeight="1" x14ac:dyDescent="0.2">
      <c r="A102" s="95" t="s">
        <v>131</v>
      </c>
      <c r="B102" s="106">
        <v>260</v>
      </c>
      <c r="C102" s="107">
        <v>2.35</v>
      </c>
      <c r="D102" s="107">
        <v>6.6</v>
      </c>
      <c r="E102" s="107">
        <v>14.05</v>
      </c>
      <c r="F102" s="107">
        <v>124.8</v>
      </c>
      <c r="G102" s="108" t="s">
        <v>18</v>
      </c>
      <c r="H102" s="109" t="s">
        <v>19</v>
      </c>
    </row>
    <row r="103" spans="1:8" x14ac:dyDescent="0.2">
      <c r="A103" s="151" t="s">
        <v>261</v>
      </c>
      <c r="B103" s="152">
        <v>100</v>
      </c>
      <c r="C103" s="181">
        <v>14.1</v>
      </c>
      <c r="D103" s="181">
        <v>15.3</v>
      </c>
      <c r="E103" s="181">
        <v>3.2</v>
      </c>
      <c r="F103" s="181">
        <v>205.9</v>
      </c>
      <c r="G103" s="153" t="s">
        <v>262</v>
      </c>
      <c r="H103" s="117" t="s">
        <v>124</v>
      </c>
    </row>
    <row r="104" spans="1:8" s="187" customFormat="1" ht="13.5" customHeight="1" x14ac:dyDescent="0.25">
      <c r="A104" s="183" t="s">
        <v>311</v>
      </c>
      <c r="B104" s="184">
        <v>180</v>
      </c>
      <c r="C104" s="101">
        <v>2.6</v>
      </c>
      <c r="D104" s="101">
        <v>7.1</v>
      </c>
      <c r="E104" s="101">
        <v>16.2</v>
      </c>
      <c r="F104" s="101">
        <v>139.1</v>
      </c>
      <c r="G104" s="185" t="s">
        <v>312</v>
      </c>
      <c r="H104" s="186" t="s">
        <v>313</v>
      </c>
    </row>
    <row r="105" spans="1:8" ht="23.25" customHeight="1" x14ac:dyDescent="0.2">
      <c r="A105" s="113" t="s">
        <v>172</v>
      </c>
      <c r="B105" s="116">
        <v>100</v>
      </c>
      <c r="C105" s="114">
        <v>0.4</v>
      </c>
      <c r="D105" s="114">
        <v>0.4</v>
      </c>
      <c r="E105" s="114">
        <f>19.6/2</f>
        <v>9.8000000000000007</v>
      </c>
      <c r="F105" s="114">
        <f>94/2</f>
        <v>47</v>
      </c>
      <c r="G105" s="116" t="s">
        <v>32</v>
      </c>
      <c r="H105" s="113" t="s">
        <v>33</v>
      </c>
    </row>
    <row r="106" spans="1:8" ht="12" customHeight="1" x14ac:dyDescent="0.2">
      <c r="A106" s="95" t="s">
        <v>310</v>
      </c>
      <c r="B106" s="96">
        <v>200</v>
      </c>
      <c r="C106" s="171">
        <v>0.33</v>
      </c>
      <c r="D106" s="171">
        <v>0</v>
      </c>
      <c r="E106" s="171">
        <v>22.78</v>
      </c>
      <c r="F106" s="171">
        <v>94.44</v>
      </c>
      <c r="G106" s="172" t="s">
        <v>301</v>
      </c>
      <c r="H106" s="98" t="s">
        <v>302</v>
      </c>
    </row>
    <row r="107" spans="1:8" x14ac:dyDescent="0.2">
      <c r="A107" s="120" t="s">
        <v>17</v>
      </c>
      <c r="B107" s="112">
        <f>SUM(B102:B106)</f>
        <v>840</v>
      </c>
      <c r="C107" s="121">
        <f>SUM(C102:C106)</f>
        <v>19.779999999999998</v>
      </c>
      <c r="D107" s="121">
        <f>SUM(D102:D106)</f>
        <v>29.4</v>
      </c>
      <c r="E107" s="121">
        <f>SUM(E102:E106)</f>
        <v>66.03</v>
      </c>
      <c r="F107" s="121">
        <f>SUM(F102:F106)</f>
        <v>611.24</v>
      </c>
      <c r="G107" s="112"/>
      <c r="H107" s="113"/>
    </row>
    <row r="108" spans="1:8" x14ac:dyDescent="0.2">
      <c r="A108" s="228" t="s">
        <v>46</v>
      </c>
      <c r="B108" s="228"/>
      <c r="C108" s="228"/>
      <c r="D108" s="228"/>
      <c r="E108" s="228"/>
      <c r="F108" s="228"/>
      <c r="G108" s="228"/>
      <c r="H108" s="228"/>
    </row>
    <row r="109" spans="1:8" x14ac:dyDescent="0.2">
      <c r="A109" s="227" t="s">
        <v>2</v>
      </c>
      <c r="B109" s="228" t="s">
        <v>3</v>
      </c>
      <c r="C109" s="228"/>
      <c r="D109" s="228"/>
      <c r="E109" s="228"/>
      <c r="F109" s="228"/>
      <c r="G109" s="227" t="s">
        <v>4</v>
      </c>
      <c r="H109" s="227" t="s">
        <v>5</v>
      </c>
    </row>
    <row r="110" spans="1:8" ht="11.45" customHeight="1" x14ac:dyDescent="0.2">
      <c r="A110" s="227"/>
      <c r="B110" s="112" t="s">
        <v>6</v>
      </c>
      <c r="C110" s="112" t="s">
        <v>7</v>
      </c>
      <c r="D110" s="112" t="s">
        <v>8</v>
      </c>
      <c r="E110" s="112" t="s">
        <v>9</v>
      </c>
      <c r="F110" s="112" t="s">
        <v>10</v>
      </c>
      <c r="G110" s="227"/>
      <c r="H110" s="227"/>
    </row>
    <row r="111" spans="1:8" x14ac:dyDescent="0.2">
      <c r="A111" s="227" t="s">
        <v>11</v>
      </c>
      <c r="B111" s="227"/>
      <c r="C111" s="227"/>
      <c r="D111" s="227"/>
      <c r="E111" s="227"/>
      <c r="F111" s="227"/>
      <c r="G111" s="227"/>
      <c r="H111" s="227"/>
    </row>
    <row r="112" spans="1:8" s="144" customFormat="1" ht="12.75" customHeight="1" x14ac:dyDescent="0.2">
      <c r="A112" s="140" t="s">
        <v>89</v>
      </c>
      <c r="B112" s="141">
        <v>90</v>
      </c>
      <c r="C112" s="135">
        <v>15.3</v>
      </c>
      <c r="D112" s="135">
        <v>8.8000000000000007</v>
      </c>
      <c r="E112" s="135">
        <v>8.4</v>
      </c>
      <c r="F112" s="135">
        <v>175.4</v>
      </c>
      <c r="G112" s="142" t="s">
        <v>90</v>
      </c>
      <c r="H112" s="150" t="s">
        <v>71</v>
      </c>
    </row>
    <row r="113" spans="1:8" ht="12.75" customHeight="1" x14ac:dyDescent="0.2">
      <c r="A113" s="113" t="s">
        <v>151</v>
      </c>
      <c r="B113" s="116">
        <v>5</v>
      </c>
      <c r="C113" s="114">
        <v>0.04</v>
      </c>
      <c r="D113" s="114">
        <v>3.6</v>
      </c>
      <c r="E113" s="114">
        <v>0.06</v>
      </c>
      <c r="F113" s="114">
        <v>33</v>
      </c>
      <c r="G113" s="114" t="s">
        <v>132</v>
      </c>
      <c r="H113" s="115" t="s">
        <v>133</v>
      </c>
    </row>
    <row r="114" spans="1:8" ht="23.25" customHeight="1" x14ac:dyDescent="0.2">
      <c r="A114" s="113" t="s">
        <v>176</v>
      </c>
      <c r="B114" s="134">
        <v>150</v>
      </c>
      <c r="C114" s="135">
        <v>2.5099999999999998</v>
      </c>
      <c r="D114" s="135">
        <v>4.1399999999999997</v>
      </c>
      <c r="E114" s="135">
        <v>19.98</v>
      </c>
      <c r="F114" s="135">
        <v>127.73</v>
      </c>
      <c r="G114" s="136" t="s">
        <v>177</v>
      </c>
      <c r="H114" s="117" t="s">
        <v>20</v>
      </c>
    </row>
    <row r="115" spans="1:8" s="133" customFormat="1" ht="23.25" customHeight="1" x14ac:dyDescent="0.2">
      <c r="A115" s="118" t="s">
        <v>178</v>
      </c>
      <c r="B115" s="152">
        <v>60</v>
      </c>
      <c r="C115" s="135">
        <v>0.42</v>
      </c>
      <c r="D115" s="135">
        <v>0.06</v>
      </c>
      <c r="E115" s="135">
        <v>1.1399999999999999</v>
      </c>
      <c r="F115" s="135">
        <v>7.2</v>
      </c>
      <c r="G115" s="153" t="s">
        <v>179</v>
      </c>
      <c r="H115" s="117" t="s">
        <v>50</v>
      </c>
    </row>
    <row r="116" spans="1:8" x14ac:dyDescent="0.2">
      <c r="A116" s="117" t="s">
        <v>13</v>
      </c>
      <c r="B116" s="116">
        <v>215</v>
      </c>
      <c r="C116" s="116">
        <v>7.0000000000000007E-2</v>
      </c>
      <c r="D116" s="116">
        <v>0.02</v>
      </c>
      <c r="E116" s="116">
        <v>15</v>
      </c>
      <c r="F116" s="116">
        <v>60</v>
      </c>
      <c r="G116" s="116" t="s">
        <v>14</v>
      </c>
      <c r="H116" s="113" t="s">
        <v>15</v>
      </c>
    </row>
    <row r="117" spans="1:8" x14ac:dyDescent="0.2">
      <c r="A117" s="120" t="s">
        <v>17</v>
      </c>
      <c r="B117" s="112">
        <f>SUM(B112:B116)</f>
        <v>520</v>
      </c>
      <c r="C117" s="121">
        <f>SUM(C112:C116)</f>
        <v>18.340000000000003</v>
      </c>
      <c r="D117" s="121">
        <f>SUM(D112:D116)</f>
        <v>16.619999999999997</v>
      </c>
      <c r="E117" s="121">
        <f>SUM(E112:E116)</f>
        <v>44.58</v>
      </c>
      <c r="F117" s="121">
        <f>SUM(F112:F116)</f>
        <v>403.33</v>
      </c>
      <c r="G117" s="112"/>
      <c r="H117" s="113"/>
    </row>
    <row r="118" spans="1:8" x14ac:dyDescent="0.2">
      <c r="A118" s="228" t="s">
        <v>285</v>
      </c>
      <c r="B118" s="228"/>
      <c r="C118" s="228"/>
      <c r="D118" s="228"/>
      <c r="E118" s="228"/>
      <c r="F118" s="228"/>
      <c r="G118" s="228"/>
      <c r="H118" s="228"/>
    </row>
    <row r="119" spans="1:8" s="94" customFormat="1" ht="13.5" customHeight="1" x14ac:dyDescent="0.2">
      <c r="A119" s="162" t="s">
        <v>140</v>
      </c>
      <c r="B119" s="96">
        <v>260</v>
      </c>
      <c r="C119" s="193">
        <v>1.84</v>
      </c>
      <c r="D119" s="193">
        <v>6.49</v>
      </c>
      <c r="E119" s="193">
        <v>9.5</v>
      </c>
      <c r="F119" s="193">
        <v>111.25</v>
      </c>
      <c r="G119" s="96" t="s">
        <v>111</v>
      </c>
      <c r="H119" s="99" t="s">
        <v>58</v>
      </c>
    </row>
    <row r="120" spans="1:8" ht="21.75" customHeight="1" x14ac:dyDescent="0.2">
      <c r="A120" s="118" t="s">
        <v>174</v>
      </c>
      <c r="B120" s="134">
        <v>100</v>
      </c>
      <c r="C120" s="101">
        <v>12.81</v>
      </c>
      <c r="D120" s="101">
        <v>14.46</v>
      </c>
      <c r="E120" s="101">
        <v>4.5</v>
      </c>
      <c r="F120" s="101">
        <v>210.7</v>
      </c>
      <c r="G120" s="136" t="s">
        <v>175</v>
      </c>
      <c r="H120" s="113" t="s">
        <v>42</v>
      </c>
    </row>
    <row r="121" spans="1:8" s="94" customFormat="1" ht="24" customHeight="1" x14ac:dyDescent="0.2">
      <c r="A121" s="95" t="s">
        <v>264</v>
      </c>
      <c r="B121" s="97">
        <v>180</v>
      </c>
      <c r="C121" s="171">
        <v>4.38</v>
      </c>
      <c r="D121" s="171">
        <v>6.44</v>
      </c>
      <c r="E121" s="171">
        <v>44.02</v>
      </c>
      <c r="F121" s="171">
        <v>251.64</v>
      </c>
      <c r="G121" s="96" t="s">
        <v>139</v>
      </c>
      <c r="H121" s="95" t="s">
        <v>53</v>
      </c>
    </row>
    <row r="122" spans="1:8" ht="24.75" customHeight="1" x14ac:dyDescent="0.2">
      <c r="A122" s="118" t="s">
        <v>165</v>
      </c>
      <c r="B122" s="152">
        <v>60</v>
      </c>
      <c r="C122" s="135">
        <v>1.32</v>
      </c>
      <c r="D122" s="135">
        <v>0.06</v>
      </c>
      <c r="E122" s="135">
        <v>3.78</v>
      </c>
      <c r="F122" s="135">
        <v>21</v>
      </c>
      <c r="G122" s="153" t="s">
        <v>166</v>
      </c>
      <c r="H122" s="117" t="s">
        <v>167</v>
      </c>
    </row>
    <row r="123" spans="1:8" ht="12" customHeight="1" x14ac:dyDescent="0.2">
      <c r="A123" s="113" t="s">
        <v>309</v>
      </c>
      <c r="B123" s="116">
        <v>200</v>
      </c>
      <c r="C123" s="114">
        <v>0.16</v>
      </c>
      <c r="D123" s="114">
        <v>0.16</v>
      </c>
      <c r="E123" s="114">
        <v>27.88</v>
      </c>
      <c r="F123" s="114">
        <v>114.6</v>
      </c>
      <c r="G123" s="114" t="s">
        <v>77</v>
      </c>
      <c r="H123" s="117" t="s">
        <v>78</v>
      </c>
    </row>
    <row r="124" spans="1:8" x14ac:dyDescent="0.2">
      <c r="A124" s="120" t="s">
        <v>17</v>
      </c>
      <c r="B124" s="112">
        <f>SUM(B119:B123)</f>
        <v>800</v>
      </c>
      <c r="C124" s="121">
        <f>SUM(C119:C123)</f>
        <v>20.51</v>
      </c>
      <c r="D124" s="121">
        <f>SUM(D119:D123)</f>
        <v>27.610000000000003</v>
      </c>
      <c r="E124" s="121">
        <f>SUM(E119:E123)</f>
        <v>89.68</v>
      </c>
      <c r="F124" s="121">
        <f>SUM(F119:F123)</f>
        <v>709.18999999999994</v>
      </c>
      <c r="G124" s="112"/>
      <c r="H124" s="113"/>
    </row>
    <row r="125" spans="1:8" x14ac:dyDescent="0.2">
      <c r="A125" s="228" t="s">
        <v>57</v>
      </c>
      <c r="B125" s="228"/>
      <c r="C125" s="228"/>
      <c r="D125" s="228"/>
      <c r="E125" s="228"/>
      <c r="F125" s="228"/>
      <c r="G125" s="228"/>
      <c r="H125" s="228"/>
    </row>
    <row r="126" spans="1:8" x14ac:dyDescent="0.2">
      <c r="A126" s="227" t="s">
        <v>2</v>
      </c>
      <c r="B126" s="228" t="s">
        <v>3</v>
      </c>
      <c r="C126" s="228"/>
      <c r="D126" s="228"/>
      <c r="E126" s="228"/>
      <c r="F126" s="228"/>
      <c r="G126" s="227" t="s">
        <v>4</v>
      </c>
      <c r="H126" s="227" t="s">
        <v>5</v>
      </c>
    </row>
    <row r="127" spans="1:8" ht="11.45" customHeight="1" x14ac:dyDescent="0.2">
      <c r="A127" s="227"/>
      <c r="B127" s="112" t="s">
        <v>6</v>
      </c>
      <c r="C127" s="112" t="s">
        <v>7</v>
      </c>
      <c r="D127" s="112" t="s">
        <v>8</v>
      </c>
      <c r="E127" s="112" t="s">
        <v>9</v>
      </c>
      <c r="F127" s="112" t="s">
        <v>10</v>
      </c>
      <c r="G127" s="227"/>
      <c r="H127" s="227"/>
    </row>
    <row r="128" spans="1:8" x14ac:dyDescent="0.2">
      <c r="A128" s="227" t="s">
        <v>11</v>
      </c>
      <c r="B128" s="227"/>
      <c r="C128" s="227"/>
      <c r="D128" s="227"/>
      <c r="E128" s="227"/>
      <c r="F128" s="227"/>
      <c r="G128" s="227"/>
      <c r="H128" s="227"/>
    </row>
    <row r="129" spans="1:8" ht="24" customHeight="1" x14ac:dyDescent="0.2">
      <c r="A129" s="113" t="s">
        <v>183</v>
      </c>
      <c r="B129" s="152">
        <v>150</v>
      </c>
      <c r="C129" s="154">
        <v>20.55</v>
      </c>
      <c r="D129" s="154">
        <v>13.74</v>
      </c>
      <c r="E129" s="154">
        <v>33</v>
      </c>
      <c r="F129" s="154">
        <v>337.3</v>
      </c>
      <c r="G129" s="136" t="s">
        <v>184</v>
      </c>
      <c r="H129" s="113" t="s">
        <v>148</v>
      </c>
    </row>
    <row r="130" spans="1:8" s="133" customFormat="1" ht="24.75" customHeight="1" x14ac:dyDescent="0.2">
      <c r="A130" s="113" t="s">
        <v>172</v>
      </c>
      <c r="B130" s="134">
        <v>150</v>
      </c>
      <c r="C130" s="135">
        <v>0.6</v>
      </c>
      <c r="D130" s="135">
        <v>0.6</v>
      </c>
      <c r="E130" s="135">
        <v>14.7</v>
      </c>
      <c r="F130" s="135">
        <v>70.5</v>
      </c>
      <c r="G130" s="136" t="s">
        <v>32</v>
      </c>
      <c r="H130" s="113" t="s">
        <v>33</v>
      </c>
    </row>
    <row r="131" spans="1:8" ht="12.75" customHeight="1" x14ac:dyDescent="0.2">
      <c r="A131" s="138" t="s">
        <v>34</v>
      </c>
      <c r="B131" s="114">
        <v>222</v>
      </c>
      <c r="C131" s="179">
        <v>0.13</v>
      </c>
      <c r="D131" s="179">
        <v>0.02</v>
      </c>
      <c r="E131" s="179">
        <v>15.2</v>
      </c>
      <c r="F131" s="179">
        <v>62</v>
      </c>
      <c r="G131" s="116" t="s">
        <v>35</v>
      </c>
      <c r="H131" s="118" t="s">
        <v>36</v>
      </c>
    </row>
    <row r="132" spans="1:8" x14ac:dyDescent="0.2">
      <c r="A132" s="120" t="s">
        <v>17</v>
      </c>
      <c r="B132" s="112">
        <f>SUM(B129:B131)</f>
        <v>522</v>
      </c>
      <c r="C132" s="112">
        <f t="shared" ref="C132:F132" si="0">SUM(C129:C131)</f>
        <v>21.28</v>
      </c>
      <c r="D132" s="112">
        <f t="shared" si="0"/>
        <v>14.36</v>
      </c>
      <c r="E132" s="112">
        <f t="shared" si="0"/>
        <v>62.900000000000006</v>
      </c>
      <c r="F132" s="112">
        <f t="shared" si="0"/>
        <v>469.8</v>
      </c>
      <c r="G132" s="112"/>
      <c r="H132" s="113"/>
    </row>
    <row r="133" spans="1:8" x14ac:dyDescent="0.2">
      <c r="A133" s="228" t="s">
        <v>285</v>
      </c>
      <c r="B133" s="228"/>
      <c r="C133" s="228"/>
      <c r="D133" s="228"/>
      <c r="E133" s="228"/>
      <c r="F133" s="228"/>
      <c r="G133" s="228"/>
      <c r="H133" s="228"/>
    </row>
    <row r="134" spans="1:8" s="94" customFormat="1" x14ac:dyDescent="0.2">
      <c r="A134" s="95" t="s">
        <v>115</v>
      </c>
      <c r="B134" s="103">
        <v>250</v>
      </c>
      <c r="C134" s="170">
        <v>2.34</v>
      </c>
      <c r="D134" s="170">
        <v>2.83</v>
      </c>
      <c r="E134" s="170">
        <v>16.87</v>
      </c>
      <c r="F134" s="170">
        <v>114</v>
      </c>
      <c r="G134" s="167" t="s">
        <v>116</v>
      </c>
      <c r="H134" s="168" t="s">
        <v>117</v>
      </c>
    </row>
    <row r="135" spans="1:8" ht="12" customHeight="1" x14ac:dyDescent="0.2">
      <c r="A135" s="147" t="s">
        <v>91</v>
      </c>
      <c r="B135" s="148">
        <v>90</v>
      </c>
      <c r="C135" s="135">
        <v>15.1</v>
      </c>
      <c r="D135" s="135">
        <v>8.9</v>
      </c>
      <c r="E135" s="135">
        <v>8.5</v>
      </c>
      <c r="F135" s="135">
        <v>177.5</v>
      </c>
      <c r="G135" s="149" t="s">
        <v>256</v>
      </c>
      <c r="H135" s="143" t="s">
        <v>79</v>
      </c>
    </row>
    <row r="136" spans="1:8" s="94" customFormat="1" ht="13.5" customHeight="1" x14ac:dyDescent="0.2">
      <c r="A136" s="95" t="s">
        <v>66</v>
      </c>
      <c r="B136" s="97">
        <v>180</v>
      </c>
      <c r="C136" s="107">
        <v>4.12</v>
      </c>
      <c r="D136" s="107">
        <v>15.78</v>
      </c>
      <c r="E136" s="107">
        <v>33.5</v>
      </c>
      <c r="F136" s="107">
        <v>292.5</v>
      </c>
      <c r="G136" s="96" t="s">
        <v>67</v>
      </c>
      <c r="H136" s="98" t="s">
        <v>68</v>
      </c>
    </row>
    <row r="137" spans="1:8" ht="12" customHeight="1" x14ac:dyDescent="0.2">
      <c r="A137" s="122" t="s">
        <v>303</v>
      </c>
      <c r="B137" s="129">
        <v>200</v>
      </c>
      <c r="C137" s="130">
        <v>0.17</v>
      </c>
      <c r="D137" s="130">
        <v>0.04</v>
      </c>
      <c r="E137" s="130">
        <v>19.329999999999998</v>
      </c>
      <c r="F137" s="130">
        <v>80.72</v>
      </c>
      <c r="G137" s="175" t="s">
        <v>304</v>
      </c>
      <c r="H137" s="128" t="s">
        <v>305</v>
      </c>
    </row>
    <row r="138" spans="1:8" x14ac:dyDescent="0.2">
      <c r="A138" s="120" t="s">
        <v>17</v>
      </c>
      <c r="B138" s="112">
        <f>SUM(B134:B137)</f>
        <v>720</v>
      </c>
      <c r="C138" s="121">
        <f>SUM(C134:C137)</f>
        <v>21.73</v>
      </c>
      <c r="D138" s="121">
        <f>SUM(D134:D137)</f>
        <v>27.549999999999997</v>
      </c>
      <c r="E138" s="121">
        <f>SUM(E134:E137)</f>
        <v>78.2</v>
      </c>
      <c r="F138" s="121">
        <f>SUM(F134:F137)</f>
        <v>664.72</v>
      </c>
      <c r="G138" s="112"/>
      <c r="H138" s="113"/>
    </row>
    <row r="139" spans="1:8" x14ac:dyDescent="0.2">
      <c r="A139" s="228" t="s">
        <v>65</v>
      </c>
      <c r="B139" s="228"/>
      <c r="C139" s="228"/>
      <c r="D139" s="228"/>
      <c r="E139" s="228"/>
      <c r="F139" s="228"/>
      <c r="G139" s="228"/>
      <c r="H139" s="228"/>
    </row>
    <row r="140" spans="1:8" x14ac:dyDescent="0.2">
      <c r="A140" s="227" t="s">
        <v>2</v>
      </c>
      <c r="B140" s="228" t="s">
        <v>3</v>
      </c>
      <c r="C140" s="228"/>
      <c r="D140" s="228"/>
      <c r="E140" s="228"/>
      <c r="F140" s="228"/>
      <c r="G140" s="227" t="s">
        <v>4</v>
      </c>
      <c r="H140" s="227" t="s">
        <v>5</v>
      </c>
    </row>
    <row r="141" spans="1:8" ht="11.45" customHeight="1" x14ac:dyDescent="0.2">
      <c r="A141" s="227"/>
      <c r="B141" s="112" t="s">
        <v>6</v>
      </c>
      <c r="C141" s="112" t="s">
        <v>7</v>
      </c>
      <c r="D141" s="112" t="s">
        <v>8</v>
      </c>
      <c r="E141" s="112" t="s">
        <v>9</v>
      </c>
      <c r="F141" s="112" t="s">
        <v>10</v>
      </c>
      <c r="G141" s="227"/>
      <c r="H141" s="227"/>
    </row>
    <row r="142" spans="1:8" x14ac:dyDescent="0.2">
      <c r="A142" s="227" t="s">
        <v>11</v>
      </c>
      <c r="B142" s="227"/>
      <c r="C142" s="229"/>
      <c r="D142" s="229"/>
      <c r="E142" s="229"/>
      <c r="F142" s="229"/>
      <c r="G142" s="227"/>
      <c r="H142" s="227"/>
    </row>
    <row r="143" spans="1:8" ht="13.5" customHeight="1" x14ac:dyDescent="0.2">
      <c r="A143" s="151" t="s">
        <v>261</v>
      </c>
      <c r="B143" s="152">
        <v>100</v>
      </c>
      <c r="C143" s="181">
        <v>14.1</v>
      </c>
      <c r="D143" s="181">
        <v>15.3</v>
      </c>
      <c r="E143" s="181">
        <v>3.2</v>
      </c>
      <c r="F143" s="181">
        <v>205.9</v>
      </c>
      <c r="G143" s="153" t="s">
        <v>262</v>
      </c>
      <c r="H143" s="117" t="s">
        <v>124</v>
      </c>
    </row>
    <row r="144" spans="1:8" s="94" customFormat="1" ht="24" customHeight="1" x14ac:dyDescent="0.2">
      <c r="A144" s="95" t="s">
        <v>264</v>
      </c>
      <c r="B144" s="97">
        <v>180</v>
      </c>
      <c r="C144" s="171">
        <v>4.38</v>
      </c>
      <c r="D144" s="171">
        <v>6.44</v>
      </c>
      <c r="E144" s="171">
        <v>44.02</v>
      </c>
      <c r="F144" s="171">
        <v>251.64</v>
      </c>
      <c r="G144" s="96" t="s">
        <v>139</v>
      </c>
      <c r="H144" s="95" t="s">
        <v>53</v>
      </c>
    </row>
    <row r="145" spans="1:8" ht="12" customHeight="1" x14ac:dyDescent="0.2">
      <c r="A145" s="138" t="s">
        <v>34</v>
      </c>
      <c r="B145" s="114">
        <v>222</v>
      </c>
      <c r="C145" s="179">
        <v>0.13</v>
      </c>
      <c r="D145" s="179">
        <v>0.02</v>
      </c>
      <c r="E145" s="179">
        <v>15.2</v>
      </c>
      <c r="F145" s="179">
        <v>62</v>
      </c>
      <c r="G145" s="116" t="s">
        <v>35</v>
      </c>
      <c r="H145" s="118" t="s">
        <v>36</v>
      </c>
    </row>
    <row r="146" spans="1:8" ht="12.75" customHeight="1" x14ac:dyDescent="0.2">
      <c r="A146" s="120" t="s">
        <v>17</v>
      </c>
      <c r="B146" s="112">
        <f>SUM(B143:B145)</f>
        <v>502</v>
      </c>
      <c r="C146" s="121">
        <f>SUM(C143:C145)</f>
        <v>18.61</v>
      </c>
      <c r="D146" s="121">
        <f>SUM(D143:D145)</f>
        <v>21.76</v>
      </c>
      <c r="E146" s="121">
        <f>SUM(E143:E145)</f>
        <v>62.42</v>
      </c>
      <c r="F146" s="121">
        <f>SUM(F143:F145)</f>
        <v>519.54</v>
      </c>
      <c r="G146" s="112"/>
      <c r="H146" s="113"/>
    </row>
    <row r="147" spans="1:8" x14ac:dyDescent="0.2">
      <c r="A147" s="228" t="s">
        <v>285</v>
      </c>
      <c r="B147" s="228"/>
      <c r="C147" s="228"/>
      <c r="D147" s="228"/>
      <c r="E147" s="228"/>
      <c r="F147" s="228"/>
      <c r="G147" s="228"/>
      <c r="H147" s="228"/>
    </row>
    <row r="148" spans="1:8" ht="24.75" customHeight="1" x14ac:dyDescent="0.2">
      <c r="A148" s="113" t="s">
        <v>187</v>
      </c>
      <c r="B148" s="152">
        <v>260</v>
      </c>
      <c r="C148" s="170">
        <v>1.51</v>
      </c>
      <c r="D148" s="170">
        <v>8.91</v>
      </c>
      <c r="E148" s="170">
        <v>7.5</v>
      </c>
      <c r="F148" s="170">
        <v>103.9</v>
      </c>
      <c r="G148" s="153" t="s">
        <v>306</v>
      </c>
      <c r="H148" s="138" t="s">
        <v>70</v>
      </c>
    </row>
    <row r="149" spans="1:8" x14ac:dyDescent="0.2">
      <c r="A149" s="117" t="s">
        <v>102</v>
      </c>
      <c r="B149" s="134">
        <v>90</v>
      </c>
      <c r="C149" s="135">
        <v>11.02</v>
      </c>
      <c r="D149" s="135">
        <v>13.95</v>
      </c>
      <c r="E149" s="135">
        <v>8.4</v>
      </c>
      <c r="F149" s="135">
        <v>203.2</v>
      </c>
      <c r="G149" s="136" t="s">
        <v>103</v>
      </c>
      <c r="H149" s="113" t="s">
        <v>59</v>
      </c>
    </row>
    <row r="150" spans="1:8" ht="12" customHeight="1" x14ac:dyDescent="0.2">
      <c r="A150" s="113" t="s">
        <v>154</v>
      </c>
      <c r="B150" s="134">
        <v>180</v>
      </c>
      <c r="C150" s="135">
        <v>7.92</v>
      </c>
      <c r="D150" s="135">
        <v>6.87</v>
      </c>
      <c r="E150" s="135">
        <v>45.46</v>
      </c>
      <c r="F150" s="135">
        <v>275.39999999999998</v>
      </c>
      <c r="G150" s="136" t="s">
        <v>155</v>
      </c>
      <c r="H150" s="139" t="s">
        <v>98</v>
      </c>
    </row>
    <row r="151" spans="1:8" ht="35.25" customHeight="1" x14ac:dyDescent="0.2">
      <c r="A151" s="118" t="s">
        <v>185</v>
      </c>
      <c r="B151" s="152">
        <v>60</v>
      </c>
      <c r="C151" s="135">
        <v>1.32</v>
      </c>
      <c r="D151" s="135">
        <v>0.04</v>
      </c>
      <c r="E151" s="135">
        <v>4.76</v>
      </c>
      <c r="F151" s="135">
        <v>25.6</v>
      </c>
      <c r="G151" s="153">
        <v>301</v>
      </c>
      <c r="H151" s="117" t="s">
        <v>186</v>
      </c>
    </row>
    <row r="152" spans="1:8" x14ac:dyDescent="0.2">
      <c r="A152" s="113" t="s">
        <v>43</v>
      </c>
      <c r="B152" s="116">
        <v>200</v>
      </c>
      <c r="C152" s="114">
        <v>0.76</v>
      </c>
      <c r="D152" s="114">
        <v>0.04</v>
      </c>
      <c r="E152" s="114">
        <v>20.22</v>
      </c>
      <c r="F152" s="114">
        <v>85.51</v>
      </c>
      <c r="G152" s="114" t="s">
        <v>44</v>
      </c>
      <c r="H152" s="117" t="s">
        <v>45</v>
      </c>
    </row>
    <row r="153" spans="1:8" x14ac:dyDescent="0.2">
      <c r="A153" s="120" t="s">
        <v>17</v>
      </c>
      <c r="B153" s="112">
        <f>SUM(B148:B152)</f>
        <v>790</v>
      </c>
      <c r="C153" s="121">
        <f>SUM(C148:C152)</f>
        <v>22.53</v>
      </c>
      <c r="D153" s="121">
        <f>SUM(D148:D152)</f>
        <v>29.81</v>
      </c>
      <c r="E153" s="121">
        <f>SUM(E148:E152)</f>
        <v>86.34</v>
      </c>
      <c r="F153" s="121">
        <f>SUM(F148:F152)</f>
        <v>693.61</v>
      </c>
      <c r="G153" s="112"/>
      <c r="H153" s="113"/>
    </row>
  </sheetData>
  <mergeCells count="73">
    <mergeCell ref="A1:H1"/>
    <mergeCell ref="A2:H2"/>
    <mergeCell ref="A3:H3"/>
    <mergeCell ref="A4:A5"/>
    <mergeCell ref="B4:F4"/>
    <mergeCell ref="G4:G5"/>
    <mergeCell ref="H4:H5"/>
    <mergeCell ref="A6:H6"/>
    <mergeCell ref="A12:H12"/>
    <mergeCell ref="A19:H19"/>
    <mergeCell ref="A20:A21"/>
    <mergeCell ref="B20:F20"/>
    <mergeCell ref="G20:G21"/>
    <mergeCell ref="H20:H21"/>
    <mergeCell ref="A22:H22"/>
    <mergeCell ref="A27:H27"/>
    <mergeCell ref="A33:H33"/>
    <mergeCell ref="A34:A35"/>
    <mergeCell ref="B34:F34"/>
    <mergeCell ref="G34:G35"/>
    <mergeCell ref="H34:H35"/>
    <mergeCell ref="A36:H36"/>
    <mergeCell ref="A42:H42"/>
    <mergeCell ref="A48:H48"/>
    <mergeCell ref="A49:A50"/>
    <mergeCell ref="B49:F49"/>
    <mergeCell ref="G49:G50"/>
    <mergeCell ref="H49:H50"/>
    <mergeCell ref="A51:H51"/>
    <mergeCell ref="A56:H56"/>
    <mergeCell ref="A63:H63"/>
    <mergeCell ref="A64:A65"/>
    <mergeCell ref="B64:F64"/>
    <mergeCell ref="G64:G65"/>
    <mergeCell ref="H64:H65"/>
    <mergeCell ref="A66:H66"/>
    <mergeCell ref="A72:H72"/>
    <mergeCell ref="A78:H78"/>
    <mergeCell ref="A79:H79"/>
    <mergeCell ref="A80:A81"/>
    <mergeCell ref="B80:F80"/>
    <mergeCell ref="G80:G81"/>
    <mergeCell ref="H80:H81"/>
    <mergeCell ref="A82:H82"/>
    <mergeCell ref="A87:H87"/>
    <mergeCell ref="A93:H93"/>
    <mergeCell ref="A94:A95"/>
    <mergeCell ref="B94:F94"/>
    <mergeCell ref="G94:G95"/>
    <mergeCell ref="H94:H95"/>
    <mergeCell ref="A96:H96"/>
    <mergeCell ref="A101:H101"/>
    <mergeCell ref="A108:H108"/>
    <mergeCell ref="A109:A110"/>
    <mergeCell ref="B109:F109"/>
    <mergeCell ref="G109:G110"/>
    <mergeCell ref="H109:H110"/>
    <mergeCell ref="A111:H111"/>
    <mergeCell ref="A118:H118"/>
    <mergeCell ref="A125:H125"/>
    <mergeCell ref="A126:A127"/>
    <mergeCell ref="B126:F126"/>
    <mergeCell ref="G126:G127"/>
    <mergeCell ref="H126:H127"/>
    <mergeCell ref="A142:H142"/>
    <mergeCell ref="A147:H147"/>
    <mergeCell ref="A128:H128"/>
    <mergeCell ref="A133:H133"/>
    <mergeCell ref="A139:H139"/>
    <mergeCell ref="A140:A141"/>
    <mergeCell ref="B140:F140"/>
    <mergeCell ref="G140:G141"/>
    <mergeCell ref="H140:H141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Q182"/>
  <sheetViews>
    <sheetView tabSelected="1" zoomScale="140" zoomScaleNormal="140" workbookViewId="0">
      <pane ySplit="1" topLeftCell="A2" activePane="bottomLeft" state="frozen"/>
      <selection pane="bottomLeft" activeCell="J68" sqref="J68"/>
    </sheetView>
  </sheetViews>
  <sheetFormatPr defaultRowHeight="11.25" x14ac:dyDescent="0.2"/>
  <cols>
    <col min="1" max="1" width="32.7109375" style="12" customWidth="1"/>
    <col min="2" max="2" width="7.7109375" style="12" customWidth="1"/>
    <col min="3" max="3" width="8.5703125" style="70" customWidth="1"/>
    <col min="4" max="4" width="8.140625" style="70" customWidth="1"/>
    <col min="5" max="5" width="9.42578125" style="70" customWidth="1"/>
    <col min="6" max="6" width="7.7109375" style="70" customWidth="1"/>
    <col min="7" max="7" width="8.42578125" style="12" customWidth="1"/>
    <col min="8" max="8" width="17.28515625" style="12" customWidth="1"/>
    <col min="9" max="256" width="9.140625" style="12"/>
    <col min="257" max="257" width="32.7109375" style="12" customWidth="1"/>
    <col min="258" max="258" width="7.7109375" style="12" customWidth="1"/>
    <col min="259" max="259" width="8.5703125" style="12" customWidth="1"/>
    <col min="260" max="260" width="8.140625" style="12" customWidth="1"/>
    <col min="261" max="261" width="9.42578125" style="12" customWidth="1"/>
    <col min="262" max="262" width="7.7109375" style="12" customWidth="1"/>
    <col min="263" max="263" width="8.42578125" style="12" customWidth="1"/>
    <col min="264" max="264" width="17.28515625" style="12" customWidth="1"/>
    <col min="265" max="512" width="9.140625" style="12"/>
    <col min="513" max="513" width="32.7109375" style="12" customWidth="1"/>
    <col min="514" max="514" width="7.7109375" style="12" customWidth="1"/>
    <col min="515" max="515" width="8.5703125" style="12" customWidth="1"/>
    <col min="516" max="516" width="8.140625" style="12" customWidth="1"/>
    <col min="517" max="517" width="9.42578125" style="12" customWidth="1"/>
    <col min="518" max="518" width="7.7109375" style="12" customWidth="1"/>
    <col min="519" max="519" width="8.42578125" style="12" customWidth="1"/>
    <col min="520" max="520" width="17.28515625" style="12" customWidth="1"/>
    <col min="521" max="768" width="9.140625" style="12"/>
    <col min="769" max="769" width="32.7109375" style="12" customWidth="1"/>
    <col min="770" max="770" width="7.7109375" style="12" customWidth="1"/>
    <col min="771" max="771" width="8.5703125" style="12" customWidth="1"/>
    <col min="772" max="772" width="8.140625" style="12" customWidth="1"/>
    <col min="773" max="773" width="9.42578125" style="12" customWidth="1"/>
    <col min="774" max="774" width="7.7109375" style="12" customWidth="1"/>
    <col min="775" max="775" width="8.42578125" style="12" customWidth="1"/>
    <col min="776" max="776" width="17.28515625" style="12" customWidth="1"/>
    <col min="777" max="1024" width="9.140625" style="12"/>
    <col min="1025" max="1025" width="32.7109375" style="12" customWidth="1"/>
    <col min="1026" max="1026" width="7.7109375" style="12" customWidth="1"/>
    <col min="1027" max="1027" width="8.5703125" style="12" customWidth="1"/>
    <col min="1028" max="1028" width="8.140625" style="12" customWidth="1"/>
    <col min="1029" max="1029" width="9.42578125" style="12" customWidth="1"/>
    <col min="1030" max="1030" width="7.7109375" style="12" customWidth="1"/>
    <col min="1031" max="1031" width="8.42578125" style="12" customWidth="1"/>
    <col min="1032" max="1032" width="17.28515625" style="12" customWidth="1"/>
    <col min="1033" max="1280" width="9.140625" style="12"/>
    <col min="1281" max="1281" width="32.7109375" style="12" customWidth="1"/>
    <col min="1282" max="1282" width="7.7109375" style="12" customWidth="1"/>
    <col min="1283" max="1283" width="8.5703125" style="12" customWidth="1"/>
    <col min="1284" max="1284" width="8.140625" style="12" customWidth="1"/>
    <col min="1285" max="1285" width="9.42578125" style="12" customWidth="1"/>
    <col min="1286" max="1286" width="7.7109375" style="12" customWidth="1"/>
    <col min="1287" max="1287" width="8.42578125" style="12" customWidth="1"/>
    <col min="1288" max="1288" width="17.28515625" style="12" customWidth="1"/>
    <col min="1289" max="1536" width="9.140625" style="12"/>
    <col min="1537" max="1537" width="32.7109375" style="12" customWidth="1"/>
    <col min="1538" max="1538" width="7.7109375" style="12" customWidth="1"/>
    <col min="1539" max="1539" width="8.5703125" style="12" customWidth="1"/>
    <col min="1540" max="1540" width="8.140625" style="12" customWidth="1"/>
    <col min="1541" max="1541" width="9.42578125" style="12" customWidth="1"/>
    <col min="1542" max="1542" width="7.7109375" style="12" customWidth="1"/>
    <col min="1543" max="1543" width="8.42578125" style="12" customWidth="1"/>
    <col min="1544" max="1544" width="17.28515625" style="12" customWidth="1"/>
    <col min="1545" max="1792" width="9.140625" style="12"/>
    <col min="1793" max="1793" width="32.7109375" style="12" customWidth="1"/>
    <col min="1794" max="1794" width="7.7109375" style="12" customWidth="1"/>
    <col min="1795" max="1795" width="8.5703125" style="12" customWidth="1"/>
    <col min="1796" max="1796" width="8.140625" style="12" customWidth="1"/>
    <col min="1797" max="1797" width="9.42578125" style="12" customWidth="1"/>
    <col min="1798" max="1798" width="7.7109375" style="12" customWidth="1"/>
    <col min="1799" max="1799" width="8.42578125" style="12" customWidth="1"/>
    <col min="1800" max="1800" width="17.28515625" style="12" customWidth="1"/>
    <col min="1801" max="2048" width="9.140625" style="12"/>
    <col min="2049" max="2049" width="32.7109375" style="12" customWidth="1"/>
    <col min="2050" max="2050" width="7.7109375" style="12" customWidth="1"/>
    <col min="2051" max="2051" width="8.5703125" style="12" customWidth="1"/>
    <col min="2052" max="2052" width="8.140625" style="12" customWidth="1"/>
    <col min="2053" max="2053" width="9.42578125" style="12" customWidth="1"/>
    <col min="2054" max="2054" width="7.7109375" style="12" customWidth="1"/>
    <col min="2055" max="2055" width="8.42578125" style="12" customWidth="1"/>
    <col min="2056" max="2056" width="17.28515625" style="12" customWidth="1"/>
    <col min="2057" max="2304" width="9.140625" style="12"/>
    <col min="2305" max="2305" width="32.7109375" style="12" customWidth="1"/>
    <col min="2306" max="2306" width="7.7109375" style="12" customWidth="1"/>
    <col min="2307" max="2307" width="8.5703125" style="12" customWidth="1"/>
    <col min="2308" max="2308" width="8.140625" style="12" customWidth="1"/>
    <col min="2309" max="2309" width="9.42578125" style="12" customWidth="1"/>
    <col min="2310" max="2310" width="7.7109375" style="12" customWidth="1"/>
    <col min="2311" max="2311" width="8.42578125" style="12" customWidth="1"/>
    <col min="2312" max="2312" width="17.28515625" style="12" customWidth="1"/>
    <col min="2313" max="2560" width="9.140625" style="12"/>
    <col min="2561" max="2561" width="32.7109375" style="12" customWidth="1"/>
    <col min="2562" max="2562" width="7.7109375" style="12" customWidth="1"/>
    <col min="2563" max="2563" width="8.5703125" style="12" customWidth="1"/>
    <col min="2564" max="2564" width="8.140625" style="12" customWidth="1"/>
    <col min="2565" max="2565" width="9.42578125" style="12" customWidth="1"/>
    <col min="2566" max="2566" width="7.7109375" style="12" customWidth="1"/>
    <col min="2567" max="2567" width="8.42578125" style="12" customWidth="1"/>
    <col min="2568" max="2568" width="17.28515625" style="12" customWidth="1"/>
    <col min="2569" max="2816" width="9.140625" style="12"/>
    <col min="2817" max="2817" width="32.7109375" style="12" customWidth="1"/>
    <col min="2818" max="2818" width="7.7109375" style="12" customWidth="1"/>
    <col min="2819" max="2819" width="8.5703125" style="12" customWidth="1"/>
    <col min="2820" max="2820" width="8.140625" style="12" customWidth="1"/>
    <col min="2821" max="2821" width="9.42578125" style="12" customWidth="1"/>
    <col min="2822" max="2822" width="7.7109375" style="12" customWidth="1"/>
    <col min="2823" max="2823" width="8.42578125" style="12" customWidth="1"/>
    <col min="2824" max="2824" width="17.28515625" style="12" customWidth="1"/>
    <col min="2825" max="3072" width="9.140625" style="12"/>
    <col min="3073" max="3073" width="32.7109375" style="12" customWidth="1"/>
    <col min="3074" max="3074" width="7.7109375" style="12" customWidth="1"/>
    <col min="3075" max="3075" width="8.5703125" style="12" customWidth="1"/>
    <col min="3076" max="3076" width="8.140625" style="12" customWidth="1"/>
    <col min="3077" max="3077" width="9.42578125" style="12" customWidth="1"/>
    <col min="3078" max="3078" width="7.7109375" style="12" customWidth="1"/>
    <col min="3079" max="3079" width="8.42578125" style="12" customWidth="1"/>
    <col min="3080" max="3080" width="17.28515625" style="12" customWidth="1"/>
    <col min="3081" max="3328" width="9.140625" style="12"/>
    <col min="3329" max="3329" width="32.7109375" style="12" customWidth="1"/>
    <col min="3330" max="3330" width="7.7109375" style="12" customWidth="1"/>
    <col min="3331" max="3331" width="8.5703125" style="12" customWidth="1"/>
    <col min="3332" max="3332" width="8.140625" style="12" customWidth="1"/>
    <col min="3333" max="3333" width="9.42578125" style="12" customWidth="1"/>
    <col min="3334" max="3334" width="7.7109375" style="12" customWidth="1"/>
    <col min="3335" max="3335" width="8.42578125" style="12" customWidth="1"/>
    <col min="3336" max="3336" width="17.28515625" style="12" customWidth="1"/>
    <col min="3337" max="3584" width="9.140625" style="12"/>
    <col min="3585" max="3585" width="32.7109375" style="12" customWidth="1"/>
    <col min="3586" max="3586" width="7.7109375" style="12" customWidth="1"/>
    <col min="3587" max="3587" width="8.5703125" style="12" customWidth="1"/>
    <col min="3588" max="3588" width="8.140625" style="12" customWidth="1"/>
    <col min="3589" max="3589" width="9.42578125" style="12" customWidth="1"/>
    <col min="3590" max="3590" width="7.7109375" style="12" customWidth="1"/>
    <col min="3591" max="3591" width="8.42578125" style="12" customWidth="1"/>
    <col min="3592" max="3592" width="17.28515625" style="12" customWidth="1"/>
    <col min="3593" max="3840" width="9.140625" style="12"/>
    <col min="3841" max="3841" width="32.7109375" style="12" customWidth="1"/>
    <col min="3842" max="3842" width="7.7109375" style="12" customWidth="1"/>
    <col min="3843" max="3843" width="8.5703125" style="12" customWidth="1"/>
    <col min="3844" max="3844" width="8.140625" style="12" customWidth="1"/>
    <col min="3845" max="3845" width="9.42578125" style="12" customWidth="1"/>
    <col min="3846" max="3846" width="7.7109375" style="12" customWidth="1"/>
    <col min="3847" max="3847" width="8.42578125" style="12" customWidth="1"/>
    <col min="3848" max="3848" width="17.28515625" style="12" customWidth="1"/>
    <col min="3849" max="4096" width="9.140625" style="12"/>
    <col min="4097" max="4097" width="32.7109375" style="12" customWidth="1"/>
    <col min="4098" max="4098" width="7.7109375" style="12" customWidth="1"/>
    <col min="4099" max="4099" width="8.5703125" style="12" customWidth="1"/>
    <col min="4100" max="4100" width="8.140625" style="12" customWidth="1"/>
    <col min="4101" max="4101" width="9.42578125" style="12" customWidth="1"/>
    <col min="4102" max="4102" width="7.7109375" style="12" customWidth="1"/>
    <col min="4103" max="4103" width="8.42578125" style="12" customWidth="1"/>
    <col min="4104" max="4104" width="17.28515625" style="12" customWidth="1"/>
    <col min="4105" max="4352" width="9.140625" style="12"/>
    <col min="4353" max="4353" width="32.7109375" style="12" customWidth="1"/>
    <col min="4354" max="4354" width="7.7109375" style="12" customWidth="1"/>
    <col min="4355" max="4355" width="8.5703125" style="12" customWidth="1"/>
    <col min="4356" max="4356" width="8.140625" style="12" customWidth="1"/>
    <col min="4357" max="4357" width="9.42578125" style="12" customWidth="1"/>
    <col min="4358" max="4358" width="7.7109375" style="12" customWidth="1"/>
    <col min="4359" max="4359" width="8.42578125" style="12" customWidth="1"/>
    <col min="4360" max="4360" width="17.28515625" style="12" customWidth="1"/>
    <col min="4361" max="4608" width="9.140625" style="12"/>
    <col min="4609" max="4609" width="32.7109375" style="12" customWidth="1"/>
    <col min="4610" max="4610" width="7.7109375" style="12" customWidth="1"/>
    <col min="4611" max="4611" width="8.5703125" style="12" customWidth="1"/>
    <col min="4612" max="4612" width="8.140625" style="12" customWidth="1"/>
    <col min="4613" max="4613" width="9.42578125" style="12" customWidth="1"/>
    <col min="4614" max="4614" width="7.7109375" style="12" customWidth="1"/>
    <col min="4615" max="4615" width="8.42578125" style="12" customWidth="1"/>
    <col min="4616" max="4616" width="17.28515625" style="12" customWidth="1"/>
    <col min="4617" max="4864" width="9.140625" style="12"/>
    <col min="4865" max="4865" width="32.7109375" style="12" customWidth="1"/>
    <col min="4866" max="4866" width="7.7109375" style="12" customWidth="1"/>
    <col min="4867" max="4867" width="8.5703125" style="12" customWidth="1"/>
    <col min="4868" max="4868" width="8.140625" style="12" customWidth="1"/>
    <col min="4869" max="4869" width="9.42578125" style="12" customWidth="1"/>
    <col min="4870" max="4870" width="7.7109375" style="12" customWidth="1"/>
    <col min="4871" max="4871" width="8.42578125" style="12" customWidth="1"/>
    <col min="4872" max="4872" width="17.28515625" style="12" customWidth="1"/>
    <col min="4873" max="5120" width="9.140625" style="12"/>
    <col min="5121" max="5121" width="32.7109375" style="12" customWidth="1"/>
    <col min="5122" max="5122" width="7.7109375" style="12" customWidth="1"/>
    <col min="5123" max="5123" width="8.5703125" style="12" customWidth="1"/>
    <col min="5124" max="5124" width="8.140625" style="12" customWidth="1"/>
    <col min="5125" max="5125" width="9.42578125" style="12" customWidth="1"/>
    <col min="5126" max="5126" width="7.7109375" style="12" customWidth="1"/>
    <col min="5127" max="5127" width="8.42578125" style="12" customWidth="1"/>
    <col min="5128" max="5128" width="17.28515625" style="12" customWidth="1"/>
    <col min="5129" max="5376" width="9.140625" style="12"/>
    <col min="5377" max="5377" width="32.7109375" style="12" customWidth="1"/>
    <col min="5378" max="5378" width="7.7109375" style="12" customWidth="1"/>
    <col min="5379" max="5379" width="8.5703125" style="12" customWidth="1"/>
    <col min="5380" max="5380" width="8.140625" style="12" customWidth="1"/>
    <col min="5381" max="5381" width="9.42578125" style="12" customWidth="1"/>
    <col min="5382" max="5382" width="7.7109375" style="12" customWidth="1"/>
    <col min="5383" max="5383" width="8.42578125" style="12" customWidth="1"/>
    <col min="5384" max="5384" width="17.28515625" style="12" customWidth="1"/>
    <col min="5385" max="5632" width="9.140625" style="12"/>
    <col min="5633" max="5633" width="32.7109375" style="12" customWidth="1"/>
    <col min="5634" max="5634" width="7.7109375" style="12" customWidth="1"/>
    <col min="5635" max="5635" width="8.5703125" style="12" customWidth="1"/>
    <col min="5636" max="5636" width="8.140625" style="12" customWidth="1"/>
    <col min="5637" max="5637" width="9.42578125" style="12" customWidth="1"/>
    <col min="5638" max="5638" width="7.7109375" style="12" customWidth="1"/>
    <col min="5639" max="5639" width="8.42578125" style="12" customWidth="1"/>
    <col min="5640" max="5640" width="17.28515625" style="12" customWidth="1"/>
    <col min="5641" max="5888" width="9.140625" style="12"/>
    <col min="5889" max="5889" width="32.7109375" style="12" customWidth="1"/>
    <col min="5890" max="5890" width="7.7109375" style="12" customWidth="1"/>
    <col min="5891" max="5891" width="8.5703125" style="12" customWidth="1"/>
    <col min="5892" max="5892" width="8.140625" style="12" customWidth="1"/>
    <col min="5893" max="5893" width="9.42578125" style="12" customWidth="1"/>
    <col min="5894" max="5894" width="7.7109375" style="12" customWidth="1"/>
    <col min="5895" max="5895" width="8.42578125" style="12" customWidth="1"/>
    <col min="5896" max="5896" width="17.28515625" style="12" customWidth="1"/>
    <col min="5897" max="6144" width="9.140625" style="12"/>
    <col min="6145" max="6145" width="32.7109375" style="12" customWidth="1"/>
    <col min="6146" max="6146" width="7.7109375" style="12" customWidth="1"/>
    <col min="6147" max="6147" width="8.5703125" style="12" customWidth="1"/>
    <col min="6148" max="6148" width="8.140625" style="12" customWidth="1"/>
    <col min="6149" max="6149" width="9.42578125" style="12" customWidth="1"/>
    <col min="6150" max="6150" width="7.7109375" style="12" customWidth="1"/>
    <col min="6151" max="6151" width="8.42578125" style="12" customWidth="1"/>
    <col min="6152" max="6152" width="17.28515625" style="12" customWidth="1"/>
    <col min="6153" max="6400" width="9.140625" style="12"/>
    <col min="6401" max="6401" width="32.7109375" style="12" customWidth="1"/>
    <col min="6402" max="6402" width="7.7109375" style="12" customWidth="1"/>
    <col min="6403" max="6403" width="8.5703125" style="12" customWidth="1"/>
    <col min="6404" max="6404" width="8.140625" style="12" customWidth="1"/>
    <col min="6405" max="6405" width="9.42578125" style="12" customWidth="1"/>
    <col min="6406" max="6406" width="7.7109375" style="12" customWidth="1"/>
    <col min="6407" max="6407" width="8.42578125" style="12" customWidth="1"/>
    <col min="6408" max="6408" width="17.28515625" style="12" customWidth="1"/>
    <col min="6409" max="6656" width="9.140625" style="12"/>
    <col min="6657" max="6657" width="32.7109375" style="12" customWidth="1"/>
    <col min="6658" max="6658" width="7.7109375" style="12" customWidth="1"/>
    <col min="6659" max="6659" width="8.5703125" style="12" customWidth="1"/>
    <col min="6660" max="6660" width="8.140625" style="12" customWidth="1"/>
    <col min="6661" max="6661" width="9.42578125" style="12" customWidth="1"/>
    <col min="6662" max="6662" width="7.7109375" style="12" customWidth="1"/>
    <col min="6663" max="6663" width="8.42578125" style="12" customWidth="1"/>
    <col min="6664" max="6664" width="17.28515625" style="12" customWidth="1"/>
    <col min="6665" max="6912" width="9.140625" style="12"/>
    <col min="6913" max="6913" width="32.7109375" style="12" customWidth="1"/>
    <col min="6914" max="6914" width="7.7109375" style="12" customWidth="1"/>
    <col min="6915" max="6915" width="8.5703125" style="12" customWidth="1"/>
    <col min="6916" max="6916" width="8.140625" style="12" customWidth="1"/>
    <col min="6917" max="6917" width="9.42578125" style="12" customWidth="1"/>
    <col min="6918" max="6918" width="7.7109375" style="12" customWidth="1"/>
    <col min="6919" max="6919" width="8.42578125" style="12" customWidth="1"/>
    <col min="6920" max="6920" width="17.28515625" style="12" customWidth="1"/>
    <col min="6921" max="7168" width="9.140625" style="12"/>
    <col min="7169" max="7169" width="32.7109375" style="12" customWidth="1"/>
    <col min="7170" max="7170" width="7.7109375" style="12" customWidth="1"/>
    <col min="7171" max="7171" width="8.5703125" style="12" customWidth="1"/>
    <col min="7172" max="7172" width="8.140625" style="12" customWidth="1"/>
    <col min="7173" max="7173" width="9.42578125" style="12" customWidth="1"/>
    <col min="7174" max="7174" width="7.7109375" style="12" customWidth="1"/>
    <col min="7175" max="7175" width="8.42578125" style="12" customWidth="1"/>
    <col min="7176" max="7176" width="17.28515625" style="12" customWidth="1"/>
    <col min="7177" max="7424" width="9.140625" style="12"/>
    <col min="7425" max="7425" width="32.7109375" style="12" customWidth="1"/>
    <col min="7426" max="7426" width="7.7109375" style="12" customWidth="1"/>
    <col min="7427" max="7427" width="8.5703125" style="12" customWidth="1"/>
    <col min="7428" max="7428" width="8.140625" style="12" customWidth="1"/>
    <col min="7429" max="7429" width="9.42578125" style="12" customWidth="1"/>
    <col min="7430" max="7430" width="7.7109375" style="12" customWidth="1"/>
    <col min="7431" max="7431" width="8.42578125" style="12" customWidth="1"/>
    <col min="7432" max="7432" width="17.28515625" style="12" customWidth="1"/>
    <col min="7433" max="7680" width="9.140625" style="12"/>
    <col min="7681" max="7681" width="32.7109375" style="12" customWidth="1"/>
    <col min="7682" max="7682" width="7.7109375" style="12" customWidth="1"/>
    <col min="7683" max="7683" width="8.5703125" style="12" customWidth="1"/>
    <col min="7684" max="7684" width="8.140625" style="12" customWidth="1"/>
    <col min="7685" max="7685" width="9.42578125" style="12" customWidth="1"/>
    <col min="7686" max="7686" width="7.7109375" style="12" customWidth="1"/>
    <col min="7687" max="7687" width="8.42578125" style="12" customWidth="1"/>
    <col min="7688" max="7688" width="17.28515625" style="12" customWidth="1"/>
    <col min="7689" max="7936" width="9.140625" style="12"/>
    <col min="7937" max="7937" width="32.7109375" style="12" customWidth="1"/>
    <col min="7938" max="7938" width="7.7109375" style="12" customWidth="1"/>
    <col min="7939" max="7939" width="8.5703125" style="12" customWidth="1"/>
    <col min="7940" max="7940" width="8.140625" style="12" customWidth="1"/>
    <col min="7941" max="7941" width="9.42578125" style="12" customWidth="1"/>
    <col min="7942" max="7942" width="7.7109375" style="12" customWidth="1"/>
    <col min="7943" max="7943" width="8.42578125" style="12" customWidth="1"/>
    <col min="7944" max="7944" width="17.28515625" style="12" customWidth="1"/>
    <col min="7945" max="8192" width="9.140625" style="12"/>
    <col min="8193" max="8193" width="32.7109375" style="12" customWidth="1"/>
    <col min="8194" max="8194" width="7.7109375" style="12" customWidth="1"/>
    <col min="8195" max="8195" width="8.5703125" style="12" customWidth="1"/>
    <col min="8196" max="8196" width="8.140625" style="12" customWidth="1"/>
    <col min="8197" max="8197" width="9.42578125" style="12" customWidth="1"/>
    <col min="8198" max="8198" width="7.7109375" style="12" customWidth="1"/>
    <col min="8199" max="8199" width="8.42578125" style="12" customWidth="1"/>
    <col min="8200" max="8200" width="17.28515625" style="12" customWidth="1"/>
    <col min="8201" max="8448" width="9.140625" style="12"/>
    <col min="8449" max="8449" width="32.7109375" style="12" customWidth="1"/>
    <col min="8450" max="8450" width="7.7109375" style="12" customWidth="1"/>
    <col min="8451" max="8451" width="8.5703125" style="12" customWidth="1"/>
    <col min="8452" max="8452" width="8.140625" style="12" customWidth="1"/>
    <col min="8453" max="8453" width="9.42578125" style="12" customWidth="1"/>
    <col min="8454" max="8454" width="7.7109375" style="12" customWidth="1"/>
    <col min="8455" max="8455" width="8.42578125" style="12" customWidth="1"/>
    <col min="8456" max="8456" width="17.28515625" style="12" customWidth="1"/>
    <col min="8457" max="8704" width="9.140625" style="12"/>
    <col min="8705" max="8705" width="32.7109375" style="12" customWidth="1"/>
    <col min="8706" max="8706" width="7.7109375" style="12" customWidth="1"/>
    <col min="8707" max="8707" width="8.5703125" style="12" customWidth="1"/>
    <col min="8708" max="8708" width="8.140625" style="12" customWidth="1"/>
    <col min="8709" max="8709" width="9.42578125" style="12" customWidth="1"/>
    <col min="8710" max="8710" width="7.7109375" style="12" customWidth="1"/>
    <col min="8711" max="8711" width="8.42578125" style="12" customWidth="1"/>
    <col min="8712" max="8712" width="17.28515625" style="12" customWidth="1"/>
    <col min="8713" max="8960" width="9.140625" style="12"/>
    <col min="8961" max="8961" width="32.7109375" style="12" customWidth="1"/>
    <col min="8962" max="8962" width="7.7109375" style="12" customWidth="1"/>
    <col min="8963" max="8963" width="8.5703125" style="12" customWidth="1"/>
    <col min="8964" max="8964" width="8.140625" style="12" customWidth="1"/>
    <col min="8965" max="8965" width="9.42578125" style="12" customWidth="1"/>
    <col min="8966" max="8966" width="7.7109375" style="12" customWidth="1"/>
    <col min="8967" max="8967" width="8.42578125" style="12" customWidth="1"/>
    <col min="8968" max="8968" width="17.28515625" style="12" customWidth="1"/>
    <col min="8969" max="9216" width="9.140625" style="12"/>
    <col min="9217" max="9217" width="32.7109375" style="12" customWidth="1"/>
    <col min="9218" max="9218" width="7.7109375" style="12" customWidth="1"/>
    <col min="9219" max="9219" width="8.5703125" style="12" customWidth="1"/>
    <col min="9220" max="9220" width="8.140625" style="12" customWidth="1"/>
    <col min="9221" max="9221" width="9.42578125" style="12" customWidth="1"/>
    <col min="9222" max="9222" width="7.7109375" style="12" customWidth="1"/>
    <col min="9223" max="9223" width="8.42578125" style="12" customWidth="1"/>
    <col min="9224" max="9224" width="17.28515625" style="12" customWidth="1"/>
    <col min="9225" max="9472" width="9.140625" style="12"/>
    <col min="9473" max="9473" width="32.7109375" style="12" customWidth="1"/>
    <col min="9474" max="9474" width="7.7109375" style="12" customWidth="1"/>
    <col min="9475" max="9475" width="8.5703125" style="12" customWidth="1"/>
    <col min="9476" max="9476" width="8.140625" style="12" customWidth="1"/>
    <col min="9477" max="9477" width="9.42578125" style="12" customWidth="1"/>
    <col min="9478" max="9478" width="7.7109375" style="12" customWidth="1"/>
    <col min="9479" max="9479" width="8.42578125" style="12" customWidth="1"/>
    <col min="9480" max="9480" width="17.28515625" style="12" customWidth="1"/>
    <col min="9481" max="9728" width="9.140625" style="12"/>
    <col min="9729" max="9729" width="32.7109375" style="12" customWidth="1"/>
    <col min="9730" max="9730" width="7.7109375" style="12" customWidth="1"/>
    <col min="9731" max="9731" width="8.5703125" style="12" customWidth="1"/>
    <col min="9732" max="9732" width="8.140625" style="12" customWidth="1"/>
    <col min="9733" max="9733" width="9.42578125" style="12" customWidth="1"/>
    <col min="9734" max="9734" width="7.7109375" style="12" customWidth="1"/>
    <col min="9735" max="9735" width="8.42578125" style="12" customWidth="1"/>
    <col min="9736" max="9736" width="17.28515625" style="12" customWidth="1"/>
    <col min="9737" max="9984" width="9.140625" style="12"/>
    <col min="9985" max="9985" width="32.7109375" style="12" customWidth="1"/>
    <col min="9986" max="9986" width="7.7109375" style="12" customWidth="1"/>
    <col min="9987" max="9987" width="8.5703125" style="12" customWidth="1"/>
    <col min="9988" max="9988" width="8.140625" style="12" customWidth="1"/>
    <col min="9989" max="9989" width="9.42578125" style="12" customWidth="1"/>
    <col min="9990" max="9990" width="7.7109375" style="12" customWidth="1"/>
    <col min="9991" max="9991" width="8.42578125" style="12" customWidth="1"/>
    <col min="9992" max="9992" width="17.28515625" style="12" customWidth="1"/>
    <col min="9993" max="10240" width="9.140625" style="12"/>
    <col min="10241" max="10241" width="32.7109375" style="12" customWidth="1"/>
    <col min="10242" max="10242" width="7.7109375" style="12" customWidth="1"/>
    <col min="10243" max="10243" width="8.5703125" style="12" customWidth="1"/>
    <col min="10244" max="10244" width="8.140625" style="12" customWidth="1"/>
    <col min="10245" max="10245" width="9.42578125" style="12" customWidth="1"/>
    <col min="10246" max="10246" width="7.7109375" style="12" customWidth="1"/>
    <col min="10247" max="10247" width="8.42578125" style="12" customWidth="1"/>
    <col min="10248" max="10248" width="17.28515625" style="12" customWidth="1"/>
    <col min="10249" max="10496" width="9.140625" style="12"/>
    <col min="10497" max="10497" width="32.7109375" style="12" customWidth="1"/>
    <col min="10498" max="10498" width="7.7109375" style="12" customWidth="1"/>
    <col min="10499" max="10499" width="8.5703125" style="12" customWidth="1"/>
    <col min="10500" max="10500" width="8.140625" style="12" customWidth="1"/>
    <col min="10501" max="10501" width="9.42578125" style="12" customWidth="1"/>
    <col min="10502" max="10502" width="7.7109375" style="12" customWidth="1"/>
    <col min="10503" max="10503" width="8.42578125" style="12" customWidth="1"/>
    <col min="10504" max="10504" width="17.28515625" style="12" customWidth="1"/>
    <col min="10505" max="10752" width="9.140625" style="12"/>
    <col min="10753" max="10753" width="32.7109375" style="12" customWidth="1"/>
    <col min="10754" max="10754" width="7.7109375" style="12" customWidth="1"/>
    <col min="10755" max="10755" width="8.5703125" style="12" customWidth="1"/>
    <col min="10756" max="10756" width="8.140625" style="12" customWidth="1"/>
    <col min="10757" max="10757" width="9.42578125" style="12" customWidth="1"/>
    <col min="10758" max="10758" width="7.7109375" style="12" customWidth="1"/>
    <col min="10759" max="10759" width="8.42578125" style="12" customWidth="1"/>
    <col min="10760" max="10760" width="17.28515625" style="12" customWidth="1"/>
    <col min="10761" max="11008" width="9.140625" style="12"/>
    <col min="11009" max="11009" width="32.7109375" style="12" customWidth="1"/>
    <col min="11010" max="11010" width="7.7109375" style="12" customWidth="1"/>
    <col min="11011" max="11011" width="8.5703125" style="12" customWidth="1"/>
    <col min="11012" max="11012" width="8.140625" style="12" customWidth="1"/>
    <col min="11013" max="11013" width="9.42578125" style="12" customWidth="1"/>
    <col min="11014" max="11014" width="7.7109375" style="12" customWidth="1"/>
    <col min="11015" max="11015" width="8.42578125" style="12" customWidth="1"/>
    <col min="11016" max="11016" width="17.28515625" style="12" customWidth="1"/>
    <col min="11017" max="11264" width="9.140625" style="12"/>
    <col min="11265" max="11265" width="32.7109375" style="12" customWidth="1"/>
    <col min="11266" max="11266" width="7.7109375" style="12" customWidth="1"/>
    <col min="11267" max="11267" width="8.5703125" style="12" customWidth="1"/>
    <col min="11268" max="11268" width="8.140625" style="12" customWidth="1"/>
    <col min="11269" max="11269" width="9.42578125" style="12" customWidth="1"/>
    <col min="11270" max="11270" width="7.7109375" style="12" customWidth="1"/>
    <col min="11271" max="11271" width="8.42578125" style="12" customWidth="1"/>
    <col min="11272" max="11272" width="17.28515625" style="12" customWidth="1"/>
    <col min="11273" max="11520" width="9.140625" style="12"/>
    <col min="11521" max="11521" width="32.7109375" style="12" customWidth="1"/>
    <col min="11522" max="11522" width="7.7109375" style="12" customWidth="1"/>
    <col min="11523" max="11523" width="8.5703125" style="12" customWidth="1"/>
    <col min="11524" max="11524" width="8.140625" style="12" customWidth="1"/>
    <col min="11525" max="11525" width="9.42578125" style="12" customWidth="1"/>
    <col min="11526" max="11526" width="7.7109375" style="12" customWidth="1"/>
    <col min="11527" max="11527" width="8.42578125" style="12" customWidth="1"/>
    <col min="11528" max="11528" width="17.28515625" style="12" customWidth="1"/>
    <col min="11529" max="11776" width="9.140625" style="12"/>
    <col min="11777" max="11777" width="32.7109375" style="12" customWidth="1"/>
    <col min="11778" max="11778" width="7.7109375" style="12" customWidth="1"/>
    <col min="11779" max="11779" width="8.5703125" style="12" customWidth="1"/>
    <col min="11780" max="11780" width="8.140625" style="12" customWidth="1"/>
    <col min="11781" max="11781" width="9.42578125" style="12" customWidth="1"/>
    <col min="11782" max="11782" width="7.7109375" style="12" customWidth="1"/>
    <col min="11783" max="11783" width="8.42578125" style="12" customWidth="1"/>
    <col min="11784" max="11784" width="17.28515625" style="12" customWidth="1"/>
    <col min="11785" max="12032" width="9.140625" style="12"/>
    <col min="12033" max="12033" width="32.7109375" style="12" customWidth="1"/>
    <col min="12034" max="12034" width="7.7109375" style="12" customWidth="1"/>
    <col min="12035" max="12035" width="8.5703125" style="12" customWidth="1"/>
    <col min="12036" max="12036" width="8.140625" style="12" customWidth="1"/>
    <col min="12037" max="12037" width="9.42578125" style="12" customWidth="1"/>
    <col min="12038" max="12038" width="7.7109375" style="12" customWidth="1"/>
    <col min="12039" max="12039" width="8.42578125" style="12" customWidth="1"/>
    <col min="12040" max="12040" width="17.28515625" style="12" customWidth="1"/>
    <col min="12041" max="12288" width="9.140625" style="12"/>
    <col min="12289" max="12289" width="32.7109375" style="12" customWidth="1"/>
    <col min="12290" max="12290" width="7.7109375" style="12" customWidth="1"/>
    <col min="12291" max="12291" width="8.5703125" style="12" customWidth="1"/>
    <col min="12292" max="12292" width="8.140625" style="12" customWidth="1"/>
    <col min="12293" max="12293" width="9.42578125" style="12" customWidth="1"/>
    <col min="12294" max="12294" width="7.7109375" style="12" customWidth="1"/>
    <col min="12295" max="12295" width="8.42578125" style="12" customWidth="1"/>
    <col min="12296" max="12296" width="17.28515625" style="12" customWidth="1"/>
    <col min="12297" max="12544" width="9.140625" style="12"/>
    <col min="12545" max="12545" width="32.7109375" style="12" customWidth="1"/>
    <col min="12546" max="12546" width="7.7109375" style="12" customWidth="1"/>
    <col min="12547" max="12547" width="8.5703125" style="12" customWidth="1"/>
    <col min="12548" max="12548" width="8.140625" style="12" customWidth="1"/>
    <col min="12549" max="12549" width="9.42578125" style="12" customWidth="1"/>
    <col min="12550" max="12550" width="7.7109375" style="12" customWidth="1"/>
    <col min="12551" max="12551" width="8.42578125" style="12" customWidth="1"/>
    <col min="12552" max="12552" width="17.28515625" style="12" customWidth="1"/>
    <col min="12553" max="12800" width="9.140625" style="12"/>
    <col min="12801" max="12801" width="32.7109375" style="12" customWidth="1"/>
    <col min="12802" max="12802" width="7.7109375" style="12" customWidth="1"/>
    <col min="12803" max="12803" width="8.5703125" style="12" customWidth="1"/>
    <col min="12804" max="12804" width="8.140625" style="12" customWidth="1"/>
    <col min="12805" max="12805" width="9.42578125" style="12" customWidth="1"/>
    <col min="12806" max="12806" width="7.7109375" style="12" customWidth="1"/>
    <col min="12807" max="12807" width="8.42578125" style="12" customWidth="1"/>
    <col min="12808" max="12808" width="17.28515625" style="12" customWidth="1"/>
    <col min="12809" max="13056" width="9.140625" style="12"/>
    <col min="13057" max="13057" width="32.7109375" style="12" customWidth="1"/>
    <col min="13058" max="13058" width="7.7109375" style="12" customWidth="1"/>
    <col min="13059" max="13059" width="8.5703125" style="12" customWidth="1"/>
    <col min="13060" max="13060" width="8.140625" style="12" customWidth="1"/>
    <col min="13061" max="13061" width="9.42578125" style="12" customWidth="1"/>
    <col min="13062" max="13062" width="7.7109375" style="12" customWidth="1"/>
    <col min="13063" max="13063" width="8.42578125" style="12" customWidth="1"/>
    <col min="13064" max="13064" width="17.28515625" style="12" customWidth="1"/>
    <col min="13065" max="13312" width="9.140625" style="12"/>
    <col min="13313" max="13313" width="32.7109375" style="12" customWidth="1"/>
    <col min="13314" max="13314" width="7.7109375" style="12" customWidth="1"/>
    <col min="13315" max="13315" width="8.5703125" style="12" customWidth="1"/>
    <col min="13316" max="13316" width="8.140625" style="12" customWidth="1"/>
    <col min="13317" max="13317" width="9.42578125" style="12" customWidth="1"/>
    <col min="13318" max="13318" width="7.7109375" style="12" customWidth="1"/>
    <col min="13319" max="13319" width="8.42578125" style="12" customWidth="1"/>
    <col min="13320" max="13320" width="17.28515625" style="12" customWidth="1"/>
    <col min="13321" max="13568" width="9.140625" style="12"/>
    <col min="13569" max="13569" width="32.7109375" style="12" customWidth="1"/>
    <col min="13570" max="13570" width="7.7109375" style="12" customWidth="1"/>
    <col min="13571" max="13571" width="8.5703125" style="12" customWidth="1"/>
    <col min="13572" max="13572" width="8.140625" style="12" customWidth="1"/>
    <col min="13573" max="13573" width="9.42578125" style="12" customWidth="1"/>
    <col min="13574" max="13574" width="7.7109375" style="12" customWidth="1"/>
    <col min="13575" max="13575" width="8.42578125" style="12" customWidth="1"/>
    <col min="13576" max="13576" width="17.28515625" style="12" customWidth="1"/>
    <col min="13577" max="13824" width="9.140625" style="12"/>
    <col min="13825" max="13825" width="32.7109375" style="12" customWidth="1"/>
    <col min="13826" max="13826" width="7.7109375" style="12" customWidth="1"/>
    <col min="13827" max="13827" width="8.5703125" style="12" customWidth="1"/>
    <col min="13828" max="13828" width="8.140625" style="12" customWidth="1"/>
    <col min="13829" max="13829" width="9.42578125" style="12" customWidth="1"/>
    <col min="13830" max="13830" width="7.7109375" style="12" customWidth="1"/>
    <col min="13831" max="13831" width="8.42578125" style="12" customWidth="1"/>
    <col min="13832" max="13832" width="17.28515625" style="12" customWidth="1"/>
    <col min="13833" max="14080" width="9.140625" style="12"/>
    <col min="14081" max="14081" width="32.7109375" style="12" customWidth="1"/>
    <col min="14082" max="14082" width="7.7109375" style="12" customWidth="1"/>
    <col min="14083" max="14083" width="8.5703125" style="12" customWidth="1"/>
    <col min="14084" max="14084" width="8.140625" style="12" customWidth="1"/>
    <col min="14085" max="14085" width="9.42578125" style="12" customWidth="1"/>
    <col min="14086" max="14086" width="7.7109375" style="12" customWidth="1"/>
    <col min="14087" max="14087" width="8.42578125" style="12" customWidth="1"/>
    <col min="14088" max="14088" width="17.28515625" style="12" customWidth="1"/>
    <col min="14089" max="14336" width="9.140625" style="12"/>
    <col min="14337" max="14337" width="32.7109375" style="12" customWidth="1"/>
    <col min="14338" max="14338" width="7.7109375" style="12" customWidth="1"/>
    <col min="14339" max="14339" width="8.5703125" style="12" customWidth="1"/>
    <col min="14340" max="14340" width="8.140625" style="12" customWidth="1"/>
    <col min="14341" max="14341" width="9.42578125" style="12" customWidth="1"/>
    <col min="14342" max="14342" width="7.7109375" style="12" customWidth="1"/>
    <col min="14343" max="14343" width="8.42578125" style="12" customWidth="1"/>
    <col min="14344" max="14344" width="17.28515625" style="12" customWidth="1"/>
    <col min="14345" max="14592" width="9.140625" style="12"/>
    <col min="14593" max="14593" width="32.7109375" style="12" customWidth="1"/>
    <col min="14594" max="14594" width="7.7109375" style="12" customWidth="1"/>
    <col min="14595" max="14595" width="8.5703125" style="12" customWidth="1"/>
    <col min="14596" max="14596" width="8.140625" style="12" customWidth="1"/>
    <col min="14597" max="14597" width="9.42578125" style="12" customWidth="1"/>
    <col min="14598" max="14598" width="7.7109375" style="12" customWidth="1"/>
    <col min="14599" max="14599" width="8.42578125" style="12" customWidth="1"/>
    <col min="14600" max="14600" width="17.28515625" style="12" customWidth="1"/>
    <col min="14601" max="14848" width="9.140625" style="12"/>
    <col min="14849" max="14849" width="32.7109375" style="12" customWidth="1"/>
    <col min="14850" max="14850" width="7.7109375" style="12" customWidth="1"/>
    <col min="14851" max="14851" width="8.5703125" style="12" customWidth="1"/>
    <col min="14852" max="14852" width="8.140625" style="12" customWidth="1"/>
    <col min="14853" max="14853" width="9.42578125" style="12" customWidth="1"/>
    <col min="14854" max="14854" width="7.7109375" style="12" customWidth="1"/>
    <col min="14855" max="14855" width="8.42578125" style="12" customWidth="1"/>
    <col min="14856" max="14856" width="17.28515625" style="12" customWidth="1"/>
    <col min="14857" max="15104" width="9.140625" style="12"/>
    <col min="15105" max="15105" width="32.7109375" style="12" customWidth="1"/>
    <col min="15106" max="15106" width="7.7109375" style="12" customWidth="1"/>
    <col min="15107" max="15107" width="8.5703125" style="12" customWidth="1"/>
    <col min="15108" max="15108" width="8.140625" style="12" customWidth="1"/>
    <col min="15109" max="15109" width="9.42578125" style="12" customWidth="1"/>
    <col min="15110" max="15110" width="7.7109375" style="12" customWidth="1"/>
    <col min="15111" max="15111" width="8.42578125" style="12" customWidth="1"/>
    <col min="15112" max="15112" width="17.28515625" style="12" customWidth="1"/>
    <col min="15113" max="15360" width="9.140625" style="12"/>
    <col min="15361" max="15361" width="32.7109375" style="12" customWidth="1"/>
    <col min="15362" max="15362" width="7.7109375" style="12" customWidth="1"/>
    <col min="15363" max="15363" width="8.5703125" style="12" customWidth="1"/>
    <col min="15364" max="15364" width="8.140625" style="12" customWidth="1"/>
    <col min="15365" max="15365" width="9.42578125" style="12" customWidth="1"/>
    <col min="15366" max="15366" width="7.7109375" style="12" customWidth="1"/>
    <col min="15367" max="15367" width="8.42578125" style="12" customWidth="1"/>
    <col min="15368" max="15368" width="17.28515625" style="12" customWidth="1"/>
    <col min="15369" max="15616" width="9.140625" style="12"/>
    <col min="15617" max="15617" width="32.7109375" style="12" customWidth="1"/>
    <col min="15618" max="15618" width="7.7109375" style="12" customWidth="1"/>
    <col min="15619" max="15619" width="8.5703125" style="12" customWidth="1"/>
    <col min="15620" max="15620" width="8.140625" style="12" customWidth="1"/>
    <col min="15621" max="15621" width="9.42578125" style="12" customWidth="1"/>
    <col min="15622" max="15622" width="7.7109375" style="12" customWidth="1"/>
    <col min="15623" max="15623" width="8.42578125" style="12" customWidth="1"/>
    <col min="15624" max="15624" width="17.28515625" style="12" customWidth="1"/>
    <col min="15625" max="15872" width="9.140625" style="12"/>
    <col min="15873" max="15873" width="32.7109375" style="12" customWidth="1"/>
    <col min="15874" max="15874" width="7.7109375" style="12" customWidth="1"/>
    <col min="15875" max="15875" width="8.5703125" style="12" customWidth="1"/>
    <col min="15876" max="15876" width="8.140625" style="12" customWidth="1"/>
    <col min="15877" max="15877" width="9.42578125" style="12" customWidth="1"/>
    <col min="15878" max="15878" width="7.7109375" style="12" customWidth="1"/>
    <col min="15879" max="15879" width="8.42578125" style="12" customWidth="1"/>
    <col min="15880" max="15880" width="17.28515625" style="12" customWidth="1"/>
    <col min="15881" max="16128" width="9.140625" style="12"/>
    <col min="16129" max="16129" width="32.7109375" style="12" customWidth="1"/>
    <col min="16130" max="16130" width="7.7109375" style="12" customWidth="1"/>
    <col min="16131" max="16131" width="8.5703125" style="12" customWidth="1"/>
    <col min="16132" max="16132" width="8.140625" style="12" customWidth="1"/>
    <col min="16133" max="16133" width="9.42578125" style="12" customWidth="1"/>
    <col min="16134" max="16134" width="7.7109375" style="12" customWidth="1"/>
    <col min="16135" max="16135" width="8.42578125" style="12" customWidth="1"/>
    <col min="16136" max="16136" width="17.28515625" style="12" customWidth="1"/>
    <col min="16137" max="16384" width="9.140625" style="12"/>
  </cols>
  <sheetData>
    <row r="1" spans="1:8" ht="15.75" customHeight="1" x14ac:dyDescent="0.3">
      <c r="A1" s="233" t="s">
        <v>211</v>
      </c>
      <c r="B1" s="233"/>
      <c r="C1" s="233"/>
      <c r="D1" s="233"/>
      <c r="E1" s="233"/>
      <c r="F1" s="233"/>
      <c r="G1" s="233"/>
      <c r="H1" s="233"/>
    </row>
    <row r="2" spans="1:8" x14ac:dyDescent="0.2">
      <c r="A2" s="222" t="s">
        <v>0</v>
      </c>
      <c r="B2" s="222"/>
      <c r="C2" s="222"/>
      <c r="D2" s="222"/>
      <c r="E2" s="222"/>
      <c r="F2" s="222"/>
      <c r="G2" s="222"/>
      <c r="H2" s="222"/>
    </row>
    <row r="3" spans="1:8" x14ac:dyDescent="0.2">
      <c r="A3" s="223" t="s">
        <v>1</v>
      </c>
      <c r="B3" s="223"/>
      <c r="C3" s="223"/>
      <c r="D3" s="223"/>
      <c r="E3" s="223"/>
      <c r="F3" s="223"/>
      <c r="G3" s="223"/>
      <c r="H3" s="223"/>
    </row>
    <row r="4" spans="1:8" x14ac:dyDescent="0.2">
      <c r="A4" s="222" t="s">
        <v>2</v>
      </c>
      <c r="B4" s="223" t="s">
        <v>3</v>
      </c>
      <c r="C4" s="223"/>
      <c r="D4" s="223"/>
      <c r="E4" s="223"/>
      <c r="F4" s="223"/>
      <c r="G4" s="222" t="s">
        <v>4</v>
      </c>
      <c r="H4" s="222" t="s">
        <v>5</v>
      </c>
    </row>
    <row r="5" spans="1:8" ht="11.45" customHeight="1" x14ac:dyDescent="0.2">
      <c r="A5" s="222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22"/>
      <c r="H5" s="222"/>
    </row>
    <row r="6" spans="1:8" x14ac:dyDescent="0.2">
      <c r="A6" s="222" t="s">
        <v>11</v>
      </c>
      <c r="B6" s="222"/>
      <c r="C6" s="222"/>
      <c r="D6" s="222"/>
      <c r="E6" s="222"/>
      <c r="F6" s="222"/>
      <c r="G6" s="222"/>
      <c r="H6" s="222"/>
    </row>
    <row r="7" spans="1:8" ht="11.45" customHeight="1" x14ac:dyDescent="0.2">
      <c r="A7" s="6" t="s">
        <v>126</v>
      </c>
      <c r="B7" s="5">
        <v>205</v>
      </c>
      <c r="C7" s="17">
        <v>4.57</v>
      </c>
      <c r="D7" s="17">
        <v>5.6</v>
      </c>
      <c r="E7" s="17">
        <v>32.619999999999997</v>
      </c>
      <c r="F7" s="17">
        <v>197.26</v>
      </c>
      <c r="G7" s="5" t="s">
        <v>127</v>
      </c>
      <c r="H7" s="16" t="s">
        <v>12</v>
      </c>
    </row>
    <row r="8" spans="1:8" ht="11.45" customHeight="1" x14ac:dyDescent="0.2">
      <c r="A8" s="6" t="s">
        <v>128</v>
      </c>
      <c r="B8" s="4">
        <v>30</v>
      </c>
      <c r="C8" s="17">
        <v>6.96</v>
      </c>
      <c r="D8" s="17">
        <v>8.85</v>
      </c>
      <c r="E8" s="17">
        <v>0</v>
      </c>
      <c r="F8" s="17">
        <v>108</v>
      </c>
      <c r="G8" s="5" t="s">
        <v>129</v>
      </c>
      <c r="H8" s="6" t="s">
        <v>130</v>
      </c>
    </row>
    <row r="9" spans="1:8" s="18" customFormat="1" x14ac:dyDescent="0.2">
      <c r="A9" s="2" t="s">
        <v>168</v>
      </c>
      <c r="B9" s="5">
        <v>30</v>
      </c>
      <c r="C9" s="17">
        <f>4.75/50*30</f>
        <v>2.85</v>
      </c>
      <c r="D9" s="17">
        <f>1.5/50*30</f>
        <v>0.89999999999999991</v>
      </c>
      <c r="E9" s="17">
        <f>26/50*30</f>
        <v>15.600000000000001</v>
      </c>
      <c r="F9" s="17">
        <f>132.5/50*30</f>
        <v>79.5</v>
      </c>
      <c r="G9" s="4" t="s">
        <v>169</v>
      </c>
      <c r="H9" s="16" t="s">
        <v>170</v>
      </c>
    </row>
    <row r="10" spans="1:8" ht="12.75" customHeight="1" x14ac:dyDescent="0.2">
      <c r="A10" s="2" t="s">
        <v>13</v>
      </c>
      <c r="B10" s="4">
        <v>215</v>
      </c>
      <c r="C10" s="26">
        <v>7.0000000000000007E-2</v>
      </c>
      <c r="D10" s="26">
        <v>0.02</v>
      </c>
      <c r="E10" s="26">
        <v>15</v>
      </c>
      <c r="F10" s="26">
        <v>60</v>
      </c>
      <c r="G10" s="4" t="s">
        <v>14</v>
      </c>
      <c r="H10" s="6" t="s">
        <v>15</v>
      </c>
    </row>
    <row r="11" spans="1:8" s="67" customFormat="1" ht="11.25" customHeight="1" x14ac:dyDescent="0.2">
      <c r="A11" s="6" t="s">
        <v>212</v>
      </c>
      <c r="B11" s="3">
        <v>200</v>
      </c>
      <c r="C11" s="47">
        <v>0.8</v>
      </c>
      <c r="D11" s="47">
        <v>0.8</v>
      </c>
      <c r="E11" s="47">
        <v>19.600000000000001</v>
      </c>
      <c r="F11" s="47">
        <v>94</v>
      </c>
      <c r="G11" s="1" t="s">
        <v>32</v>
      </c>
      <c r="H11" s="6" t="s">
        <v>33</v>
      </c>
    </row>
    <row r="12" spans="1:8" ht="11.45" customHeight="1" x14ac:dyDescent="0.2">
      <c r="A12" s="28" t="s">
        <v>17</v>
      </c>
      <c r="B12" s="13">
        <f>SUM(B7:B11)</f>
        <v>680</v>
      </c>
      <c r="C12" s="29">
        <f>SUM(C7:C11)</f>
        <v>15.250000000000002</v>
      </c>
      <c r="D12" s="29">
        <f>SUM(D7:D11)</f>
        <v>16.169999999999998</v>
      </c>
      <c r="E12" s="29">
        <f>SUM(E7:E11)</f>
        <v>82.82</v>
      </c>
      <c r="F12" s="29">
        <f>SUM(F7:F11)</f>
        <v>538.76</v>
      </c>
      <c r="G12" s="13"/>
      <c r="H12" s="6"/>
    </row>
    <row r="13" spans="1:8" x14ac:dyDescent="0.2">
      <c r="A13" s="223" t="s">
        <v>285</v>
      </c>
      <c r="B13" s="223"/>
      <c r="C13" s="223"/>
      <c r="D13" s="223"/>
      <c r="E13" s="223"/>
      <c r="F13" s="223"/>
      <c r="G13" s="223"/>
      <c r="H13" s="223"/>
    </row>
    <row r="14" spans="1:8" ht="12" customHeight="1" x14ac:dyDescent="0.2">
      <c r="A14" s="6" t="s">
        <v>131</v>
      </c>
      <c r="B14" s="4">
        <v>200</v>
      </c>
      <c r="C14" s="37">
        <v>1.8</v>
      </c>
      <c r="D14" s="37">
        <v>5.3</v>
      </c>
      <c r="E14" s="37">
        <v>10.9</v>
      </c>
      <c r="F14" s="37">
        <v>100.5</v>
      </c>
      <c r="G14" s="5" t="s">
        <v>18</v>
      </c>
      <c r="H14" s="16" t="s">
        <v>19</v>
      </c>
    </row>
    <row r="15" spans="1:8" s="18" customFormat="1" x14ac:dyDescent="0.2">
      <c r="A15" s="2" t="s">
        <v>213</v>
      </c>
      <c r="B15" s="31">
        <v>90</v>
      </c>
      <c r="C15" s="10">
        <v>11.76</v>
      </c>
      <c r="D15" s="10">
        <v>4.71</v>
      </c>
      <c r="E15" s="10">
        <v>10.14</v>
      </c>
      <c r="F15" s="10">
        <v>129.26</v>
      </c>
      <c r="G15" s="39" t="s">
        <v>214</v>
      </c>
      <c r="H15" s="6" t="s">
        <v>189</v>
      </c>
    </row>
    <row r="16" spans="1:8" ht="10.5" customHeight="1" x14ac:dyDescent="0.2">
      <c r="A16" s="6" t="s">
        <v>151</v>
      </c>
      <c r="B16" s="4">
        <v>5</v>
      </c>
      <c r="C16" s="69">
        <v>0.04</v>
      </c>
      <c r="D16" s="69">
        <v>3.6</v>
      </c>
      <c r="E16" s="69">
        <v>0.06</v>
      </c>
      <c r="F16" s="69">
        <v>33</v>
      </c>
      <c r="G16" s="5" t="s">
        <v>132</v>
      </c>
      <c r="H16" s="16" t="s">
        <v>133</v>
      </c>
    </row>
    <row r="17" spans="1:251" ht="12" customHeight="1" x14ac:dyDescent="0.2">
      <c r="A17" s="2" t="s">
        <v>134</v>
      </c>
      <c r="B17" s="4">
        <v>150</v>
      </c>
      <c r="C17" s="26">
        <v>3.06</v>
      </c>
      <c r="D17" s="26">
        <v>4.8</v>
      </c>
      <c r="E17" s="26">
        <v>20.440000000000001</v>
      </c>
      <c r="F17" s="26">
        <v>137.25</v>
      </c>
      <c r="G17" s="4" t="s">
        <v>135</v>
      </c>
      <c r="H17" s="2" t="s">
        <v>20</v>
      </c>
    </row>
    <row r="18" spans="1:251" ht="31.5" customHeight="1" x14ac:dyDescent="0.2">
      <c r="A18" s="23" t="s">
        <v>21</v>
      </c>
      <c r="B18" s="5">
        <v>60</v>
      </c>
      <c r="C18" s="17">
        <v>1.41</v>
      </c>
      <c r="D18" s="17">
        <v>0.09</v>
      </c>
      <c r="E18" s="17">
        <v>4.05</v>
      </c>
      <c r="F18" s="17">
        <v>22.5</v>
      </c>
      <c r="G18" s="5" t="s">
        <v>22</v>
      </c>
      <c r="H18" s="2" t="s">
        <v>23</v>
      </c>
    </row>
    <row r="19" spans="1:251" x14ac:dyDescent="0.2">
      <c r="A19" s="6" t="s">
        <v>24</v>
      </c>
      <c r="B19" s="4">
        <v>200</v>
      </c>
      <c r="C19" s="17">
        <v>0.15</v>
      </c>
      <c r="D19" s="17">
        <v>0.06</v>
      </c>
      <c r="E19" s="17">
        <v>20.65</v>
      </c>
      <c r="F19" s="17">
        <v>82.9</v>
      </c>
      <c r="G19" s="5" t="s">
        <v>25</v>
      </c>
      <c r="H19" s="2" t="s">
        <v>26</v>
      </c>
    </row>
    <row r="20" spans="1:251" s="94" customFormat="1" x14ac:dyDescent="0.2">
      <c r="A20" s="164" t="s">
        <v>27</v>
      </c>
      <c r="B20" s="97">
        <v>40</v>
      </c>
      <c r="C20" s="97">
        <v>2.6</v>
      </c>
      <c r="D20" s="97">
        <v>0.4</v>
      </c>
      <c r="E20" s="97">
        <v>17.2</v>
      </c>
      <c r="F20" s="97">
        <v>85</v>
      </c>
      <c r="G20" s="97" t="s">
        <v>28</v>
      </c>
      <c r="H20" s="95" t="s">
        <v>29</v>
      </c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6"/>
      <c r="BP20" s="196"/>
      <c r="BQ20" s="196"/>
      <c r="BR20" s="196"/>
      <c r="BS20" s="196"/>
      <c r="BT20" s="196"/>
      <c r="BU20" s="196"/>
      <c r="BV20" s="196"/>
      <c r="BW20" s="196"/>
      <c r="BX20" s="196"/>
      <c r="BY20" s="196"/>
      <c r="BZ20" s="196"/>
      <c r="CA20" s="196"/>
      <c r="CB20" s="196"/>
      <c r="CC20" s="196"/>
      <c r="CD20" s="196"/>
      <c r="CE20" s="196"/>
      <c r="CF20" s="196"/>
      <c r="CG20" s="196"/>
      <c r="CH20" s="196"/>
      <c r="CI20" s="196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6"/>
      <c r="CX20" s="196"/>
      <c r="CY20" s="196"/>
      <c r="CZ20" s="196"/>
      <c r="DA20" s="196"/>
      <c r="DB20" s="196"/>
      <c r="DC20" s="196"/>
      <c r="DD20" s="196"/>
      <c r="DE20" s="196"/>
      <c r="DF20" s="196"/>
      <c r="DG20" s="196"/>
      <c r="DH20" s="196"/>
      <c r="DI20" s="196"/>
      <c r="DJ20" s="196"/>
      <c r="DK20" s="196"/>
      <c r="DL20" s="196"/>
      <c r="DM20" s="196"/>
      <c r="DN20" s="196"/>
      <c r="DO20" s="196"/>
      <c r="DP20" s="196"/>
      <c r="DQ20" s="196"/>
      <c r="DR20" s="196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6"/>
      <c r="EM20" s="196"/>
      <c r="EN20" s="196"/>
      <c r="EO20" s="196"/>
      <c r="EP20" s="196"/>
      <c r="EQ20" s="196"/>
      <c r="ER20" s="196"/>
      <c r="ES20" s="196"/>
      <c r="ET20" s="196"/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6"/>
      <c r="FL20" s="196"/>
      <c r="FM20" s="196"/>
      <c r="FN20" s="196"/>
      <c r="FO20" s="196"/>
      <c r="FP20" s="196"/>
      <c r="FQ20" s="196"/>
      <c r="FR20" s="196"/>
      <c r="FS20" s="196"/>
      <c r="FT20" s="196"/>
      <c r="FU20" s="196"/>
      <c r="FV20" s="196"/>
      <c r="FW20" s="196"/>
      <c r="FX20" s="196"/>
      <c r="FY20" s="196"/>
      <c r="FZ20" s="196"/>
      <c r="GA20" s="196"/>
      <c r="GB20" s="196"/>
      <c r="GC20" s="196"/>
      <c r="GD20" s="196"/>
      <c r="GE20" s="196"/>
      <c r="GF20" s="196"/>
      <c r="GG20" s="196"/>
      <c r="GH20" s="196"/>
      <c r="GI20" s="196"/>
      <c r="GJ20" s="196"/>
      <c r="GK20" s="196"/>
      <c r="GL20" s="196"/>
      <c r="GM20" s="196"/>
      <c r="GN20" s="196"/>
      <c r="GO20" s="196"/>
      <c r="GP20" s="196"/>
      <c r="GQ20" s="196"/>
      <c r="GR20" s="196"/>
      <c r="GS20" s="196"/>
      <c r="GT20" s="196"/>
      <c r="GU20" s="196"/>
      <c r="GV20" s="196"/>
      <c r="GW20" s="196"/>
      <c r="GX20" s="196"/>
      <c r="GY20" s="196"/>
      <c r="GZ20" s="196"/>
      <c r="HA20" s="196"/>
      <c r="HB20" s="196"/>
      <c r="HC20" s="196"/>
      <c r="HD20" s="196"/>
      <c r="HE20" s="196"/>
      <c r="HF20" s="196"/>
      <c r="HG20" s="196"/>
      <c r="HH20" s="196"/>
      <c r="HI20" s="196"/>
      <c r="HJ20" s="196"/>
      <c r="HK20" s="196"/>
      <c r="HL20" s="196"/>
      <c r="HM20" s="196"/>
      <c r="HN20" s="196"/>
      <c r="HO20" s="196"/>
      <c r="HP20" s="196"/>
      <c r="HQ20" s="196"/>
      <c r="HR20" s="196"/>
      <c r="HS20" s="196"/>
      <c r="HT20" s="196"/>
      <c r="HU20" s="196"/>
      <c r="HV20" s="196"/>
      <c r="HW20" s="196"/>
      <c r="HX20" s="196"/>
      <c r="HY20" s="196"/>
      <c r="HZ20" s="196"/>
      <c r="IA20" s="196"/>
      <c r="IB20" s="196"/>
      <c r="IC20" s="196"/>
      <c r="ID20" s="196"/>
      <c r="IE20" s="196"/>
      <c r="IF20" s="196"/>
      <c r="IG20" s="196"/>
      <c r="IH20" s="196"/>
      <c r="II20" s="196"/>
      <c r="IJ20" s="196"/>
      <c r="IK20" s="196"/>
      <c r="IL20" s="196"/>
      <c r="IM20" s="196"/>
      <c r="IN20" s="196"/>
      <c r="IO20" s="196"/>
      <c r="IP20" s="196"/>
      <c r="IQ20" s="196"/>
    </row>
    <row r="21" spans="1:251" s="94" customFormat="1" x14ac:dyDescent="0.2">
      <c r="A21" s="164" t="s">
        <v>190</v>
      </c>
      <c r="B21" s="96">
        <v>40</v>
      </c>
      <c r="C21" s="97">
        <v>3.2</v>
      </c>
      <c r="D21" s="97">
        <v>0.4</v>
      </c>
      <c r="E21" s="97">
        <v>20.399999999999999</v>
      </c>
      <c r="F21" s="97">
        <v>100</v>
      </c>
      <c r="G21" s="96" t="s">
        <v>28</v>
      </c>
      <c r="H21" s="98" t="s">
        <v>191</v>
      </c>
    </row>
    <row r="22" spans="1:251" x14ac:dyDescent="0.2">
      <c r="A22" s="28" t="s">
        <v>17</v>
      </c>
      <c r="B22" s="13">
        <f>SUM(B14:B21)</f>
        <v>785</v>
      </c>
      <c r="C22" s="29">
        <f>SUM(C14:C21)</f>
        <v>24.02</v>
      </c>
      <c r="D22" s="29">
        <f>SUM(D14:D21)</f>
        <v>19.359999999999996</v>
      </c>
      <c r="E22" s="29">
        <f>SUM(E14:E21)</f>
        <v>103.84</v>
      </c>
      <c r="F22" s="29">
        <f>SUM(F14:F21)</f>
        <v>690.41</v>
      </c>
      <c r="G22" s="13"/>
      <c r="H22" s="6"/>
    </row>
    <row r="23" spans="1:251" x14ac:dyDescent="0.2">
      <c r="A23" s="223" t="s">
        <v>30</v>
      </c>
      <c r="B23" s="223"/>
      <c r="C23" s="223"/>
      <c r="D23" s="223"/>
      <c r="E23" s="223"/>
      <c r="F23" s="223"/>
      <c r="G23" s="223"/>
      <c r="H23" s="223"/>
    </row>
    <row r="24" spans="1:251" x14ac:dyDescent="0.2">
      <c r="A24" s="222" t="s">
        <v>2</v>
      </c>
      <c r="B24" s="223" t="s">
        <v>3</v>
      </c>
      <c r="C24" s="223"/>
      <c r="D24" s="223"/>
      <c r="E24" s="223"/>
      <c r="F24" s="223"/>
      <c r="G24" s="222" t="s">
        <v>4</v>
      </c>
      <c r="H24" s="222" t="s">
        <v>5</v>
      </c>
    </row>
    <row r="25" spans="1:251" ht="11.45" customHeight="1" x14ac:dyDescent="0.2">
      <c r="A25" s="222"/>
      <c r="B25" s="13" t="s">
        <v>6</v>
      </c>
      <c r="C25" s="14" t="s">
        <v>7</v>
      </c>
      <c r="D25" s="14" t="s">
        <v>8</v>
      </c>
      <c r="E25" s="14" t="s">
        <v>9</v>
      </c>
      <c r="F25" s="14" t="s">
        <v>10</v>
      </c>
      <c r="G25" s="222"/>
      <c r="H25" s="222"/>
    </row>
    <row r="26" spans="1:251" x14ac:dyDescent="0.2">
      <c r="A26" s="222" t="s">
        <v>11</v>
      </c>
      <c r="B26" s="222"/>
      <c r="C26" s="225"/>
      <c r="D26" s="225"/>
      <c r="E26" s="225"/>
      <c r="F26" s="225"/>
      <c r="G26" s="222"/>
      <c r="H26" s="222"/>
    </row>
    <row r="27" spans="1:251" x14ac:dyDescent="0.2">
      <c r="A27" s="6" t="s">
        <v>171</v>
      </c>
      <c r="B27" s="31">
        <v>150</v>
      </c>
      <c r="C27" s="10">
        <v>17</v>
      </c>
      <c r="D27" s="10">
        <v>13</v>
      </c>
      <c r="E27" s="10">
        <v>46.8</v>
      </c>
      <c r="F27" s="10">
        <v>375</v>
      </c>
      <c r="G27" s="39" t="s">
        <v>173</v>
      </c>
      <c r="H27" s="16" t="s">
        <v>136</v>
      </c>
    </row>
    <row r="28" spans="1:251" s="22" customFormat="1" x14ac:dyDescent="0.2">
      <c r="A28" s="2" t="s">
        <v>168</v>
      </c>
      <c r="B28" s="5">
        <v>40</v>
      </c>
      <c r="C28" s="69">
        <f>4.75/50*40</f>
        <v>3.8</v>
      </c>
      <c r="D28" s="69">
        <f>1.5/50*40</f>
        <v>1.2</v>
      </c>
      <c r="E28" s="69">
        <f>26/50*40</f>
        <v>20.8</v>
      </c>
      <c r="F28" s="69">
        <f>132.5/40*30</f>
        <v>99.375</v>
      </c>
      <c r="G28" s="4" t="s">
        <v>169</v>
      </c>
      <c r="H28" s="16" t="s">
        <v>170</v>
      </c>
    </row>
    <row r="29" spans="1:251" s="22" customFormat="1" x14ac:dyDescent="0.2">
      <c r="A29" s="6" t="s">
        <v>212</v>
      </c>
      <c r="B29" s="4">
        <v>100</v>
      </c>
      <c r="C29" s="17">
        <v>0.4</v>
      </c>
      <c r="D29" s="17">
        <v>0.4</v>
      </c>
      <c r="E29" s="17">
        <f>19.6/2</f>
        <v>9.8000000000000007</v>
      </c>
      <c r="F29" s="17">
        <f>94/2</f>
        <v>47</v>
      </c>
      <c r="G29" s="4" t="s">
        <v>32</v>
      </c>
      <c r="H29" s="6" t="s">
        <v>33</v>
      </c>
    </row>
    <row r="30" spans="1:251" ht="12.75" customHeight="1" x14ac:dyDescent="0.2">
      <c r="A30" s="2" t="s">
        <v>13</v>
      </c>
      <c r="B30" s="4">
        <v>215</v>
      </c>
      <c r="C30" s="26">
        <v>7.0000000000000007E-2</v>
      </c>
      <c r="D30" s="26">
        <v>0.02</v>
      </c>
      <c r="E30" s="26">
        <v>15</v>
      </c>
      <c r="F30" s="26">
        <v>60</v>
      </c>
      <c r="G30" s="4" t="s">
        <v>14</v>
      </c>
      <c r="H30" s="6" t="s">
        <v>15</v>
      </c>
    </row>
    <row r="31" spans="1:251" x14ac:dyDescent="0.2">
      <c r="A31" s="28" t="s">
        <v>17</v>
      </c>
      <c r="B31" s="13">
        <f>SUM(B27:B30)</f>
        <v>505</v>
      </c>
      <c r="C31" s="29">
        <f>SUM(C27:C30)</f>
        <v>21.27</v>
      </c>
      <c r="D31" s="29">
        <f>SUM(D27:D30)</f>
        <v>14.62</v>
      </c>
      <c r="E31" s="29">
        <f>SUM(E27:E30)</f>
        <v>92.399999999999991</v>
      </c>
      <c r="F31" s="29">
        <f>SUM(F27:F30)</f>
        <v>581.375</v>
      </c>
      <c r="G31" s="13"/>
      <c r="H31" s="6"/>
    </row>
    <row r="32" spans="1:251" x14ac:dyDescent="0.2">
      <c r="A32" s="223" t="s">
        <v>285</v>
      </c>
      <c r="B32" s="223"/>
      <c r="C32" s="223"/>
      <c r="D32" s="223"/>
      <c r="E32" s="223"/>
      <c r="F32" s="223"/>
      <c r="G32" s="223"/>
      <c r="H32" s="223"/>
    </row>
    <row r="33" spans="1:251" ht="12" customHeight="1" x14ac:dyDescent="0.2">
      <c r="A33" s="6" t="s">
        <v>37</v>
      </c>
      <c r="B33" s="5">
        <v>200</v>
      </c>
      <c r="C33" s="17">
        <v>4.4000000000000004</v>
      </c>
      <c r="D33" s="17">
        <v>4.2</v>
      </c>
      <c r="E33" s="17">
        <v>13.2</v>
      </c>
      <c r="F33" s="17">
        <v>118.6</v>
      </c>
      <c r="G33" s="5" t="s">
        <v>38</v>
      </c>
      <c r="H33" s="16" t="s">
        <v>39</v>
      </c>
    </row>
    <row r="34" spans="1:251" x14ac:dyDescent="0.2">
      <c r="A34" s="23" t="s">
        <v>40</v>
      </c>
      <c r="B34" s="4">
        <v>90</v>
      </c>
      <c r="C34" s="17">
        <v>11.52</v>
      </c>
      <c r="D34" s="17">
        <v>13</v>
      </c>
      <c r="E34" s="17">
        <v>4.05</v>
      </c>
      <c r="F34" s="17">
        <v>189.6</v>
      </c>
      <c r="G34" s="4" t="s">
        <v>41</v>
      </c>
      <c r="H34" s="6" t="s">
        <v>42</v>
      </c>
    </row>
    <row r="35" spans="1:251" x14ac:dyDescent="0.2">
      <c r="A35" s="6" t="s">
        <v>192</v>
      </c>
      <c r="B35" s="4">
        <v>150</v>
      </c>
      <c r="C35" s="26">
        <v>5.52</v>
      </c>
      <c r="D35" s="26">
        <v>4.51</v>
      </c>
      <c r="E35" s="26">
        <v>26.45</v>
      </c>
      <c r="F35" s="26">
        <v>168.45</v>
      </c>
      <c r="G35" s="4" t="s">
        <v>193</v>
      </c>
      <c r="H35" s="6" t="s">
        <v>194</v>
      </c>
    </row>
    <row r="36" spans="1:251" x14ac:dyDescent="0.2">
      <c r="A36" s="6" t="s">
        <v>43</v>
      </c>
      <c r="B36" s="4">
        <v>200</v>
      </c>
      <c r="C36" s="17">
        <v>0.76</v>
      </c>
      <c r="D36" s="17">
        <v>0.04</v>
      </c>
      <c r="E36" s="17">
        <v>20.22</v>
      </c>
      <c r="F36" s="17">
        <v>85.51</v>
      </c>
      <c r="G36" s="5" t="s">
        <v>44</v>
      </c>
      <c r="H36" s="2" t="s">
        <v>45</v>
      </c>
    </row>
    <row r="37" spans="1:251" s="94" customFormat="1" x14ac:dyDescent="0.2">
      <c r="A37" s="164" t="s">
        <v>27</v>
      </c>
      <c r="B37" s="97">
        <v>40</v>
      </c>
      <c r="C37" s="97">
        <v>2.6</v>
      </c>
      <c r="D37" s="97">
        <v>0.4</v>
      </c>
      <c r="E37" s="97">
        <v>17.2</v>
      </c>
      <c r="F37" s="97">
        <v>85</v>
      </c>
      <c r="G37" s="97" t="s">
        <v>28</v>
      </c>
      <c r="H37" s="95" t="s">
        <v>29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</row>
    <row r="38" spans="1:251" s="94" customFormat="1" x14ac:dyDescent="0.2">
      <c r="A38" s="164" t="s">
        <v>190</v>
      </c>
      <c r="B38" s="96">
        <v>40</v>
      </c>
      <c r="C38" s="97">
        <v>3.2</v>
      </c>
      <c r="D38" s="97">
        <v>0.4</v>
      </c>
      <c r="E38" s="97">
        <v>20.399999999999999</v>
      </c>
      <c r="F38" s="97">
        <v>100</v>
      </c>
      <c r="G38" s="96" t="s">
        <v>28</v>
      </c>
      <c r="H38" s="98" t="s">
        <v>191</v>
      </c>
    </row>
    <row r="39" spans="1:251" x14ac:dyDescent="0.2">
      <c r="A39" s="28" t="s">
        <v>17</v>
      </c>
      <c r="B39" s="13">
        <f>SUM(B33:B38)</f>
        <v>720</v>
      </c>
      <c r="C39" s="29">
        <f>SUM(C33:C38)</f>
        <v>28</v>
      </c>
      <c r="D39" s="29">
        <f>SUM(D33:D38)</f>
        <v>22.549999999999997</v>
      </c>
      <c r="E39" s="29">
        <f>SUM(E33:E38)</f>
        <v>101.52000000000001</v>
      </c>
      <c r="F39" s="29">
        <f>SUM(F33:F38)</f>
        <v>747.16</v>
      </c>
      <c r="G39" s="13"/>
      <c r="H39" s="6"/>
    </row>
    <row r="40" spans="1:251" x14ac:dyDescent="0.2">
      <c r="A40" s="223" t="s">
        <v>46</v>
      </c>
      <c r="B40" s="223"/>
      <c r="C40" s="223"/>
      <c r="D40" s="223"/>
      <c r="E40" s="223"/>
      <c r="F40" s="223"/>
      <c r="G40" s="223"/>
      <c r="H40" s="223"/>
    </row>
    <row r="41" spans="1:251" x14ac:dyDescent="0.2">
      <c r="A41" s="222" t="s">
        <v>2</v>
      </c>
      <c r="B41" s="223" t="s">
        <v>3</v>
      </c>
      <c r="C41" s="223"/>
      <c r="D41" s="223"/>
      <c r="E41" s="223"/>
      <c r="F41" s="223"/>
      <c r="G41" s="222" t="s">
        <v>4</v>
      </c>
      <c r="H41" s="222" t="s">
        <v>5</v>
      </c>
    </row>
    <row r="42" spans="1:251" ht="11.45" customHeight="1" x14ac:dyDescent="0.2">
      <c r="A42" s="222"/>
      <c r="B42" s="13" t="s">
        <v>6</v>
      </c>
      <c r="C42" s="14" t="s">
        <v>7</v>
      </c>
      <c r="D42" s="14" t="s">
        <v>8</v>
      </c>
      <c r="E42" s="14" t="s">
        <v>9</v>
      </c>
      <c r="F42" s="14" t="s">
        <v>10</v>
      </c>
      <c r="G42" s="222"/>
      <c r="H42" s="222"/>
    </row>
    <row r="43" spans="1:251" x14ac:dyDescent="0.2">
      <c r="A43" s="222" t="s">
        <v>11</v>
      </c>
      <c r="B43" s="222"/>
      <c r="C43" s="222"/>
      <c r="D43" s="222"/>
      <c r="E43" s="222"/>
      <c r="F43" s="222"/>
      <c r="G43" s="222"/>
      <c r="H43" s="222"/>
    </row>
    <row r="44" spans="1:251" s="11" customFormat="1" x14ac:dyDescent="0.2">
      <c r="A44" s="19" t="s">
        <v>254</v>
      </c>
      <c r="B44" s="7">
        <v>90</v>
      </c>
      <c r="C44" s="10">
        <f>11.3*0.9</f>
        <v>10.170000000000002</v>
      </c>
      <c r="D44" s="10">
        <f>19.5*0.9</f>
        <v>17.55</v>
      </c>
      <c r="E44" s="10">
        <f>2.9*0.9</f>
        <v>2.61</v>
      </c>
      <c r="F44" s="10">
        <f>230.7*0.9</f>
        <v>207.63</v>
      </c>
      <c r="G44" s="8" t="s">
        <v>255</v>
      </c>
      <c r="H44" s="9" t="s">
        <v>250</v>
      </c>
    </row>
    <row r="45" spans="1:251" x14ac:dyDescent="0.2">
      <c r="A45" s="2" t="s">
        <v>134</v>
      </c>
      <c r="B45" s="4">
        <v>150</v>
      </c>
      <c r="C45" s="26">
        <v>3.06</v>
      </c>
      <c r="D45" s="26">
        <v>4.8</v>
      </c>
      <c r="E45" s="26">
        <v>20.440000000000001</v>
      </c>
      <c r="F45" s="26">
        <v>137.25</v>
      </c>
      <c r="G45" s="4" t="s">
        <v>135</v>
      </c>
      <c r="H45" s="2" t="s">
        <v>20</v>
      </c>
    </row>
    <row r="46" spans="1:251" s="22" customFormat="1" ht="22.5" x14ac:dyDescent="0.2">
      <c r="A46" s="23" t="s">
        <v>48</v>
      </c>
      <c r="B46" s="5">
        <v>60</v>
      </c>
      <c r="C46" s="17">
        <v>0.66</v>
      </c>
      <c r="D46" s="17">
        <v>0.12</v>
      </c>
      <c r="E46" s="17">
        <v>2.2799999999999998</v>
      </c>
      <c r="F46" s="17">
        <v>13.2</v>
      </c>
      <c r="G46" s="5" t="s">
        <v>49</v>
      </c>
      <c r="H46" s="2" t="s">
        <v>50</v>
      </c>
    </row>
    <row r="47" spans="1:251" x14ac:dyDescent="0.2">
      <c r="A47" s="23" t="s">
        <v>190</v>
      </c>
      <c r="B47" s="4">
        <v>50</v>
      </c>
      <c r="C47" s="83">
        <v>4</v>
      </c>
      <c r="D47" s="83">
        <v>0.5</v>
      </c>
      <c r="E47" s="83">
        <v>25.5</v>
      </c>
      <c r="F47" s="83">
        <v>125</v>
      </c>
      <c r="G47" s="4" t="s">
        <v>28</v>
      </c>
      <c r="H47" s="2" t="s">
        <v>191</v>
      </c>
    </row>
    <row r="48" spans="1:251" x14ac:dyDescent="0.2">
      <c r="A48" s="2" t="s">
        <v>13</v>
      </c>
      <c r="B48" s="4">
        <v>215</v>
      </c>
      <c r="C48" s="26">
        <v>7.0000000000000007E-2</v>
      </c>
      <c r="D48" s="26">
        <v>0.02</v>
      </c>
      <c r="E48" s="26">
        <v>15</v>
      </c>
      <c r="F48" s="26">
        <v>60</v>
      </c>
      <c r="G48" s="4" t="s">
        <v>14</v>
      </c>
      <c r="H48" s="6" t="s">
        <v>15</v>
      </c>
    </row>
    <row r="49" spans="1:251" x14ac:dyDescent="0.2">
      <c r="A49" s="28" t="s">
        <v>17</v>
      </c>
      <c r="B49" s="13">
        <f>SUM(B44:B48)</f>
        <v>565</v>
      </c>
      <c r="C49" s="29">
        <f>SUM(C44:C48)</f>
        <v>17.96</v>
      </c>
      <c r="D49" s="29">
        <f>SUM(D44:D48)</f>
        <v>22.990000000000002</v>
      </c>
      <c r="E49" s="29">
        <f>SUM(E44:E48)</f>
        <v>65.83</v>
      </c>
      <c r="F49" s="29">
        <f>SUM(F44:F48)</f>
        <v>543.07999999999993</v>
      </c>
      <c r="G49" s="13"/>
      <c r="H49" s="6"/>
    </row>
    <row r="50" spans="1:251" ht="14.45" customHeight="1" x14ac:dyDescent="0.2">
      <c r="A50" s="223" t="s">
        <v>285</v>
      </c>
      <c r="B50" s="223"/>
      <c r="C50" s="223"/>
      <c r="D50" s="223"/>
      <c r="E50" s="223"/>
      <c r="F50" s="223"/>
      <c r="G50" s="223"/>
      <c r="H50" s="223"/>
    </row>
    <row r="51" spans="1:251" ht="12" customHeight="1" x14ac:dyDescent="0.2">
      <c r="A51" s="6" t="s">
        <v>137</v>
      </c>
      <c r="B51" s="5">
        <v>200</v>
      </c>
      <c r="C51" s="17">
        <v>1.38</v>
      </c>
      <c r="D51" s="17">
        <v>5.2</v>
      </c>
      <c r="E51" s="17">
        <v>8.92</v>
      </c>
      <c r="F51" s="17">
        <v>88.2</v>
      </c>
      <c r="G51" s="5" t="s">
        <v>51</v>
      </c>
      <c r="H51" s="43" t="s">
        <v>52</v>
      </c>
    </row>
    <row r="52" spans="1:251" x14ac:dyDescent="0.2">
      <c r="A52" s="6" t="s">
        <v>206</v>
      </c>
      <c r="B52" s="4">
        <v>90</v>
      </c>
      <c r="C52" s="17">
        <v>11.32</v>
      </c>
      <c r="D52" s="17">
        <v>12.8</v>
      </c>
      <c r="E52" s="17">
        <v>12.2</v>
      </c>
      <c r="F52" s="17">
        <v>207.8</v>
      </c>
      <c r="G52" s="4" t="s">
        <v>207</v>
      </c>
      <c r="H52" s="16" t="s">
        <v>74</v>
      </c>
    </row>
    <row r="53" spans="1:251" ht="22.5" x14ac:dyDescent="0.2">
      <c r="A53" s="6" t="s">
        <v>138</v>
      </c>
      <c r="B53" s="4">
        <v>150</v>
      </c>
      <c r="C53" s="17">
        <v>3.65</v>
      </c>
      <c r="D53" s="17">
        <v>5.37</v>
      </c>
      <c r="E53" s="17">
        <v>36.68</v>
      </c>
      <c r="F53" s="17">
        <v>209.7</v>
      </c>
      <c r="G53" s="4" t="s">
        <v>139</v>
      </c>
      <c r="H53" s="6" t="s">
        <v>53</v>
      </c>
    </row>
    <row r="54" spans="1:251" x14ac:dyDescent="0.2">
      <c r="A54" s="6" t="s">
        <v>54</v>
      </c>
      <c r="B54" s="4">
        <v>200</v>
      </c>
      <c r="C54" s="26">
        <v>0</v>
      </c>
      <c r="D54" s="26">
        <v>0</v>
      </c>
      <c r="E54" s="26">
        <v>19.97</v>
      </c>
      <c r="F54" s="26">
        <v>76</v>
      </c>
      <c r="G54" s="4" t="s">
        <v>55</v>
      </c>
      <c r="H54" s="2" t="s">
        <v>56</v>
      </c>
    </row>
    <row r="55" spans="1:251" s="94" customFormat="1" x14ac:dyDescent="0.2">
      <c r="A55" s="164" t="s">
        <v>27</v>
      </c>
      <c r="B55" s="97">
        <v>40</v>
      </c>
      <c r="C55" s="97">
        <v>2.6</v>
      </c>
      <c r="D55" s="97">
        <v>0.4</v>
      </c>
      <c r="E55" s="97">
        <v>17.2</v>
      </c>
      <c r="F55" s="97">
        <v>85</v>
      </c>
      <c r="G55" s="97" t="s">
        <v>28</v>
      </c>
      <c r="H55" s="95" t="s">
        <v>29</v>
      </c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</row>
    <row r="56" spans="1:251" s="94" customFormat="1" x14ac:dyDescent="0.2">
      <c r="A56" s="164" t="s">
        <v>190</v>
      </c>
      <c r="B56" s="96">
        <v>40</v>
      </c>
      <c r="C56" s="97">
        <v>3.2</v>
      </c>
      <c r="D56" s="97">
        <v>0.4</v>
      </c>
      <c r="E56" s="97">
        <v>20.399999999999999</v>
      </c>
      <c r="F56" s="97">
        <v>100</v>
      </c>
      <c r="G56" s="96" t="s">
        <v>28</v>
      </c>
      <c r="H56" s="98" t="s">
        <v>191</v>
      </c>
    </row>
    <row r="57" spans="1:251" x14ac:dyDescent="0.2">
      <c r="A57" s="28" t="s">
        <v>17</v>
      </c>
      <c r="B57" s="13">
        <f>SUM(B51:B56)</f>
        <v>720</v>
      </c>
      <c r="C57" s="29">
        <f>SUM(C51:C56)</f>
        <v>22.15</v>
      </c>
      <c r="D57" s="29">
        <f>SUM(D51:D56)</f>
        <v>24.169999999999998</v>
      </c>
      <c r="E57" s="29">
        <f>SUM(E51:E56)</f>
        <v>115.37</v>
      </c>
      <c r="F57" s="29">
        <f>SUM(F51:F56)</f>
        <v>766.7</v>
      </c>
      <c r="G57" s="13"/>
      <c r="H57" s="6"/>
    </row>
    <row r="58" spans="1:251" x14ac:dyDescent="0.2">
      <c r="A58" s="223" t="s">
        <v>57</v>
      </c>
      <c r="B58" s="223"/>
      <c r="C58" s="223"/>
      <c r="D58" s="223"/>
      <c r="E58" s="223"/>
      <c r="F58" s="223"/>
      <c r="G58" s="223"/>
      <c r="H58" s="223"/>
    </row>
    <row r="59" spans="1:251" x14ac:dyDescent="0.2">
      <c r="A59" s="222" t="s">
        <v>2</v>
      </c>
      <c r="B59" s="223" t="s">
        <v>3</v>
      </c>
      <c r="C59" s="223"/>
      <c r="D59" s="223"/>
      <c r="E59" s="223"/>
      <c r="F59" s="223"/>
      <c r="G59" s="222" t="s">
        <v>4</v>
      </c>
      <c r="H59" s="222" t="s">
        <v>5</v>
      </c>
    </row>
    <row r="60" spans="1:251" ht="11.45" customHeight="1" x14ac:dyDescent="0.2">
      <c r="A60" s="222"/>
      <c r="B60" s="13" t="s">
        <v>6</v>
      </c>
      <c r="C60" s="14" t="s">
        <v>7</v>
      </c>
      <c r="D60" s="14" t="s">
        <v>8</v>
      </c>
      <c r="E60" s="14" t="s">
        <v>9</v>
      </c>
      <c r="F60" s="14" t="s">
        <v>10</v>
      </c>
      <c r="G60" s="222"/>
      <c r="H60" s="222"/>
    </row>
    <row r="61" spans="1:251" x14ac:dyDescent="0.2">
      <c r="A61" s="222" t="s">
        <v>11</v>
      </c>
      <c r="B61" s="222"/>
      <c r="C61" s="222"/>
      <c r="D61" s="222"/>
      <c r="E61" s="222"/>
      <c r="F61" s="222"/>
      <c r="G61" s="222"/>
      <c r="H61" s="222"/>
    </row>
    <row r="62" spans="1:251" x14ac:dyDescent="0.2">
      <c r="A62" s="6" t="s">
        <v>195</v>
      </c>
      <c r="B62" s="97">
        <v>250</v>
      </c>
      <c r="C62" s="197">
        <v>16.91</v>
      </c>
      <c r="D62" s="197">
        <v>19.899999999999999</v>
      </c>
      <c r="E62" s="197">
        <v>42.64</v>
      </c>
      <c r="F62" s="197">
        <v>418</v>
      </c>
      <c r="G62" s="4" t="s">
        <v>318</v>
      </c>
      <c r="H62" s="6" t="s">
        <v>196</v>
      </c>
    </row>
    <row r="63" spans="1:251" s="84" customFormat="1" ht="10.5" customHeight="1" x14ac:dyDescent="0.25">
      <c r="A63" s="43" t="s">
        <v>217</v>
      </c>
      <c r="B63" s="4">
        <v>60</v>
      </c>
      <c r="C63" s="17">
        <f>12.03*0.6</f>
        <v>7.2179999999999991</v>
      </c>
      <c r="D63" s="17">
        <v>7.4</v>
      </c>
      <c r="E63" s="17">
        <f>27.3*0.6</f>
        <v>16.38</v>
      </c>
      <c r="F63" s="17">
        <f>266.3*0.6</f>
        <v>159.78</v>
      </c>
      <c r="G63" s="4" t="s">
        <v>218</v>
      </c>
      <c r="H63" s="43" t="s">
        <v>197</v>
      </c>
    </row>
    <row r="64" spans="1:251" x14ac:dyDescent="0.2">
      <c r="A64" s="2" t="s">
        <v>13</v>
      </c>
      <c r="B64" s="4">
        <v>215</v>
      </c>
      <c r="C64" s="26">
        <v>7.0000000000000007E-2</v>
      </c>
      <c r="D64" s="26">
        <v>0.02</v>
      </c>
      <c r="E64" s="26">
        <v>15</v>
      </c>
      <c r="F64" s="26">
        <v>60</v>
      </c>
      <c r="G64" s="4" t="s">
        <v>14</v>
      </c>
      <c r="H64" s="6" t="s">
        <v>15</v>
      </c>
    </row>
    <row r="65" spans="1:251" x14ac:dyDescent="0.2">
      <c r="A65" s="28" t="s">
        <v>17</v>
      </c>
      <c r="B65" s="13">
        <f>SUM(B62:B64)</f>
        <v>525</v>
      </c>
      <c r="C65" s="14">
        <f>SUM(C62:C64)</f>
        <v>24.198</v>
      </c>
      <c r="D65" s="14">
        <f>SUM(D62:D64)</f>
        <v>27.319999999999997</v>
      </c>
      <c r="E65" s="14">
        <f>SUM(E62:E64)</f>
        <v>74.02</v>
      </c>
      <c r="F65" s="14">
        <f>SUM(F62:F64)</f>
        <v>637.78</v>
      </c>
      <c r="G65" s="13"/>
      <c r="H65" s="6"/>
    </row>
    <row r="66" spans="1:251" x14ac:dyDescent="0.2">
      <c r="A66" s="223" t="s">
        <v>285</v>
      </c>
      <c r="B66" s="223"/>
      <c r="C66" s="223"/>
      <c r="D66" s="223"/>
      <c r="E66" s="223"/>
      <c r="F66" s="223"/>
      <c r="G66" s="223"/>
      <c r="H66" s="223"/>
    </row>
    <row r="67" spans="1:251" s="81" customFormat="1" x14ac:dyDescent="0.2">
      <c r="A67" s="78" t="s">
        <v>140</v>
      </c>
      <c r="B67" s="79">
        <v>200</v>
      </c>
      <c r="C67" s="80">
        <v>1.56</v>
      </c>
      <c r="D67" s="80">
        <v>5.2</v>
      </c>
      <c r="E67" s="80">
        <v>8.6</v>
      </c>
      <c r="F67" s="80">
        <v>87.89</v>
      </c>
      <c r="G67" s="39" t="s">
        <v>141</v>
      </c>
      <c r="H67" s="16" t="s">
        <v>58</v>
      </c>
    </row>
    <row r="68" spans="1:251" x14ac:dyDescent="0.2">
      <c r="A68" s="2" t="s">
        <v>198</v>
      </c>
      <c r="B68" s="4">
        <v>90</v>
      </c>
      <c r="C68" s="69">
        <v>11.1</v>
      </c>
      <c r="D68" s="69">
        <v>14.26</v>
      </c>
      <c r="E68" s="69">
        <v>10.199999999999999</v>
      </c>
      <c r="F68" s="69">
        <v>215.87</v>
      </c>
      <c r="G68" s="4" t="s">
        <v>199</v>
      </c>
      <c r="H68" s="6" t="s">
        <v>59</v>
      </c>
    </row>
    <row r="69" spans="1:251" ht="12" customHeight="1" x14ac:dyDescent="0.2">
      <c r="A69" s="23" t="s">
        <v>142</v>
      </c>
      <c r="B69" s="5">
        <v>150</v>
      </c>
      <c r="C69" s="17">
        <v>8.6</v>
      </c>
      <c r="D69" s="17">
        <v>6.09</v>
      </c>
      <c r="E69" s="17">
        <v>38.64</v>
      </c>
      <c r="F69" s="17">
        <v>243.75</v>
      </c>
      <c r="G69" s="4" t="s">
        <v>143</v>
      </c>
      <c r="H69" s="2" t="s">
        <v>60</v>
      </c>
    </row>
    <row r="70" spans="1:251" ht="21.75" customHeight="1" x14ac:dyDescent="0.2">
      <c r="A70" s="23" t="s">
        <v>61</v>
      </c>
      <c r="B70" s="5">
        <v>60</v>
      </c>
      <c r="C70" s="17">
        <v>0.99</v>
      </c>
      <c r="D70" s="17">
        <v>5.03</v>
      </c>
      <c r="E70" s="17">
        <v>3.7</v>
      </c>
      <c r="F70" s="17">
        <v>61.45</v>
      </c>
      <c r="G70" s="5">
        <v>306</v>
      </c>
      <c r="H70" s="2" t="s">
        <v>62</v>
      </c>
    </row>
    <row r="71" spans="1:251" x14ac:dyDescent="0.2">
      <c r="A71" s="43" t="s">
        <v>63</v>
      </c>
      <c r="B71" s="4">
        <v>200</v>
      </c>
      <c r="C71" s="17">
        <v>0.1</v>
      </c>
      <c r="D71" s="17">
        <v>0.1</v>
      </c>
      <c r="E71" s="17">
        <v>15.9</v>
      </c>
      <c r="F71" s="17">
        <v>65</v>
      </c>
      <c r="G71" s="4">
        <v>492</v>
      </c>
      <c r="H71" s="2" t="s">
        <v>64</v>
      </c>
    </row>
    <row r="72" spans="1:251" s="94" customFormat="1" x14ac:dyDescent="0.2">
      <c r="A72" s="164" t="s">
        <v>27</v>
      </c>
      <c r="B72" s="97">
        <v>40</v>
      </c>
      <c r="C72" s="97">
        <v>2.6</v>
      </c>
      <c r="D72" s="97">
        <v>0.4</v>
      </c>
      <c r="E72" s="97">
        <v>17.2</v>
      </c>
      <c r="F72" s="97">
        <v>85</v>
      </c>
      <c r="G72" s="97" t="s">
        <v>28</v>
      </c>
      <c r="H72" s="95" t="s">
        <v>29</v>
      </c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  <c r="AS72" s="196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196"/>
      <c r="BY72" s="196"/>
      <c r="BZ72" s="196"/>
      <c r="CA72" s="196"/>
      <c r="CB72" s="196"/>
      <c r="CC72" s="196"/>
      <c r="CD72" s="196"/>
      <c r="CE72" s="196"/>
      <c r="CF72" s="196"/>
      <c r="CG72" s="196"/>
      <c r="CH72" s="196"/>
      <c r="CI72" s="196"/>
      <c r="CJ72" s="196"/>
      <c r="CK72" s="196"/>
      <c r="CL72" s="196"/>
      <c r="CM72" s="196"/>
      <c r="CN72" s="196"/>
      <c r="CO72" s="196"/>
      <c r="CP72" s="196"/>
      <c r="CQ72" s="196"/>
      <c r="CR72" s="196"/>
      <c r="CS72" s="196"/>
      <c r="CT72" s="196"/>
      <c r="CU72" s="196"/>
      <c r="CV72" s="196"/>
      <c r="CW72" s="196"/>
      <c r="CX72" s="196"/>
      <c r="CY72" s="196"/>
      <c r="CZ72" s="196"/>
      <c r="DA72" s="196"/>
      <c r="DB72" s="196"/>
      <c r="DC72" s="196"/>
      <c r="DD72" s="196"/>
      <c r="DE72" s="196"/>
      <c r="DF72" s="196"/>
      <c r="DG72" s="196"/>
      <c r="DH72" s="196"/>
      <c r="DI72" s="196"/>
      <c r="DJ72" s="196"/>
      <c r="DK72" s="196"/>
      <c r="DL72" s="196"/>
      <c r="DM72" s="196"/>
      <c r="DN72" s="196"/>
      <c r="DO72" s="196"/>
      <c r="DP72" s="196"/>
      <c r="DQ72" s="196"/>
      <c r="DR72" s="196"/>
      <c r="DS72" s="196"/>
      <c r="DT72" s="196"/>
      <c r="DU72" s="196"/>
      <c r="DV72" s="196"/>
      <c r="DW72" s="196"/>
      <c r="DX72" s="196"/>
      <c r="DY72" s="196"/>
      <c r="DZ72" s="196"/>
      <c r="EA72" s="196"/>
      <c r="EB72" s="196"/>
      <c r="EC72" s="196"/>
      <c r="ED72" s="196"/>
      <c r="EE72" s="196"/>
      <c r="EF72" s="196"/>
      <c r="EG72" s="196"/>
      <c r="EH72" s="196"/>
      <c r="EI72" s="196"/>
      <c r="EJ72" s="196"/>
      <c r="EK72" s="196"/>
      <c r="EL72" s="196"/>
      <c r="EM72" s="196"/>
      <c r="EN72" s="196"/>
      <c r="EO72" s="196"/>
      <c r="EP72" s="196"/>
      <c r="EQ72" s="196"/>
      <c r="ER72" s="196"/>
      <c r="ES72" s="196"/>
      <c r="ET72" s="196"/>
      <c r="EU72" s="196"/>
      <c r="EV72" s="196"/>
      <c r="EW72" s="196"/>
      <c r="EX72" s="196"/>
      <c r="EY72" s="196"/>
      <c r="EZ72" s="196"/>
      <c r="FA72" s="196"/>
      <c r="FB72" s="196"/>
      <c r="FC72" s="196"/>
      <c r="FD72" s="196"/>
      <c r="FE72" s="196"/>
      <c r="FF72" s="196"/>
      <c r="FG72" s="196"/>
      <c r="FH72" s="196"/>
      <c r="FI72" s="196"/>
      <c r="FJ72" s="196"/>
      <c r="FK72" s="196"/>
      <c r="FL72" s="196"/>
      <c r="FM72" s="196"/>
      <c r="FN72" s="196"/>
      <c r="FO72" s="196"/>
      <c r="FP72" s="196"/>
      <c r="FQ72" s="196"/>
      <c r="FR72" s="196"/>
      <c r="FS72" s="196"/>
      <c r="FT72" s="196"/>
      <c r="FU72" s="196"/>
      <c r="FV72" s="196"/>
      <c r="FW72" s="196"/>
      <c r="FX72" s="196"/>
      <c r="FY72" s="196"/>
      <c r="FZ72" s="196"/>
      <c r="GA72" s="196"/>
      <c r="GB72" s="196"/>
      <c r="GC72" s="196"/>
      <c r="GD72" s="196"/>
      <c r="GE72" s="196"/>
      <c r="GF72" s="196"/>
      <c r="GG72" s="196"/>
      <c r="GH72" s="196"/>
      <c r="GI72" s="196"/>
      <c r="GJ72" s="196"/>
      <c r="GK72" s="196"/>
      <c r="GL72" s="196"/>
      <c r="GM72" s="196"/>
      <c r="GN72" s="196"/>
      <c r="GO72" s="196"/>
      <c r="GP72" s="196"/>
      <c r="GQ72" s="196"/>
      <c r="GR72" s="196"/>
      <c r="GS72" s="196"/>
      <c r="GT72" s="196"/>
      <c r="GU72" s="196"/>
      <c r="GV72" s="196"/>
      <c r="GW72" s="196"/>
      <c r="GX72" s="196"/>
      <c r="GY72" s="196"/>
      <c r="GZ72" s="196"/>
      <c r="HA72" s="196"/>
      <c r="HB72" s="196"/>
      <c r="HC72" s="196"/>
      <c r="HD72" s="196"/>
      <c r="HE72" s="196"/>
      <c r="HF72" s="196"/>
      <c r="HG72" s="196"/>
      <c r="HH72" s="196"/>
      <c r="HI72" s="196"/>
      <c r="HJ72" s="196"/>
      <c r="HK72" s="196"/>
      <c r="HL72" s="196"/>
      <c r="HM72" s="196"/>
      <c r="HN72" s="196"/>
      <c r="HO72" s="196"/>
      <c r="HP72" s="196"/>
      <c r="HQ72" s="196"/>
      <c r="HR72" s="196"/>
      <c r="HS72" s="196"/>
      <c r="HT72" s="196"/>
      <c r="HU72" s="196"/>
      <c r="HV72" s="196"/>
      <c r="HW72" s="196"/>
      <c r="HX72" s="196"/>
      <c r="HY72" s="196"/>
      <c r="HZ72" s="196"/>
      <c r="IA72" s="196"/>
      <c r="IB72" s="196"/>
      <c r="IC72" s="196"/>
      <c r="ID72" s="196"/>
      <c r="IE72" s="196"/>
      <c r="IF72" s="196"/>
      <c r="IG72" s="196"/>
      <c r="IH72" s="196"/>
      <c r="II72" s="196"/>
      <c r="IJ72" s="196"/>
      <c r="IK72" s="196"/>
      <c r="IL72" s="196"/>
      <c r="IM72" s="196"/>
      <c r="IN72" s="196"/>
      <c r="IO72" s="196"/>
      <c r="IP72" s="196"/>
      <c r="IQ72" s="196"/>
    </row>
    <row r="73" spans="1:251" s="94" customFormat="1" x14ac:dyDescent="0.2">
      <c r="A73" s="164" t="s">
        <v>190</v>
      </c>
      <c r="B73" s="96">
        <v>40</v>
      </c>
      <c r="C73" s="97">
        <v>3.2</v>
      </c>
      <c r="D73" s="97">
        <v>0.4</v>
      </c>
      <c r="E73" s="97">
        <v>20.399999999999999</v>
      </c>
      <c r="F73" s="97">
        <v>100</v>
      </c>
      <c r="G73" s="96" t="s">
        <v>28</v>
      </c>
      <c r="H73" s="98" t="s">
        <v>191</v>
      </c>
    </row>
    <row r="74" spans="1:251" x14ac:dyDescent="0.2">
      <c r="A74" s="28" t="s">
        <v>17</v>
      </c>
      <c r="B74" s="13">
        <f>SUM(B67:B73)</f>
        <v>780</v>
      </c>
      <c r="C74" s="29">
        <f>SUM(C67:C73)</f>
        <v>28.15</v>
      </c>
      <c r="D74" s="29">
        <f>SUM(D67:D73)</f>
        <v>31.48</v>
      </c>
      <c r="E74" s="29">
        <f>SUM(E67:E73)</f>
        <v>114.64000000000001</v>
      </c>
      <c r="F74" s="29">
        <f>SUM(F67:F73)</f>
        <v>858.96</v>
      </c>
      <c r="G74" s="13"/>
      <c r="H74" s="6"/>
    </row>
    <row r="75" spans="1:251" x14ac:dyDescent="0.2">
      <c r="A75" s="223" t="s">
        <v>65</v>
      </c>
      <c r="B75" s="223"/>
      <c r="C75" s="223"/>
      <c r="D75" s="223"/>
      <c r="E75" s="223"/>
      <c r="F75" s="223"/>
      <c r="G75" s="223"/>
      <c r="H75" s="223"/>
    </row>
    <row r="76" spans="1:251" x14ac:dyDescent="0.2">
      <c r="A76" s="222" t="s">
        <v>2</v>
      </c>
      <c r="B76" s="223" t="s">
        <v>3</v>
      </c>
      <c r="C76" s="223"/>
      <c r="D76" s="223"/>
      <c r="E76" s="223"/>
      <c r="F76" s="223"/>
      <c r="G76" s="222" t="s">
        <v>4</v>
      </c>
      <c r="H76" s="222" t="s">
        <v>5</v>
      </c>
    </row>
    <row r="77" spans="1:251" ht="11.45" customHeight="1" x14ac:dyDescent="0.2">
      <c r="A77" s="222"/>
      <c r="B77" s="13" t="s">
        <v>6</v>
      </c>
      <c r="C77" s="14" t="s">
        <v>7</v>
      </c>
      <c r="D77" s="14" t="s">
        <v>8</v>
      </c>
      <c r="E77" s="14" t="s">
        <v>9</v>
      </c>
      <c r="F77" s="14" t="s">
        <v>10</v>
      </c>
      <c r="G77" s="222"/>
      <c r="H77" s="222"/>
    </row>
    <row r="78" spans="1:251" x14ac:dyDescent="0.2">
      <c r="A78" s="222" t="s">
        <v>11</v>
      </c>
      <c r="B78" s="222"/>
      <c r="C78" s="222"/>
      <c r="D78" s="222"/>
      <c r="E78" s="222"/>
      <c r="F78" s="222"/>
      <c r="G78" s="222"/>
      <c r="H78" s="222"/>
    </row>
    <row r="79" spans="1:251" ht="11.45" customHeight="1" x14ac:dyDescent="0.2">
      <c r="A79" s="6" t="s">
        <v>200</v>
      </c>
      <c r="B79" s="5">
        <v>205</v>
      </c>
      <c r="C79" s="17">
        <v>8.6</v>
      </c>
      <c r="D79" s="17">
        <v>7.46</v>
      </c>
      <c r="E79" s="17">
        <v>44.26</v>
      </c>
      <c r="F79" s="17">
        <v>279</v>
      </c>
      <c r="G79" s="5" t="s">
        <v>38</v>
      </c>
      <c r="H79" s="16" t="s">
        <v>201</v>
      </c>
    </row>
    <row r="80" spans="1:251" ht="11.45" customHeight="1" x14ac:dyDescent="0.2">
      <c r="A80" s="6" t="s">
        <v>128</v>
      </c>
      <c r="B80" s="4">
        <v>20</v>
      </c>
      <c r="C80" s="17">
        <v>4.6399999999999997</v>
      </c>
      <c r="D80" s="17">
        <v>5.9</v>
      </c>
      <c r="E80" s="17">
        <v>0</v>
      </c>
      <c r="F80" s="17">
        <v>72</v>
      </c>
      <c r="G80" s="5" t="s">
        <v>129</v>
      </c>
      <c r="H80" s="6" t="s">
        <v>130</v>
      </c>
    </row>
    <row r="81" spans="1:251" x14ac:dyDescent="0.2">
      <c r="A81" s="2" t="s">
        <v>168</v>
      </c>
      <c r="B81" s="5">
        <v>50</v>
      </c>
      <c r="C81" s="17">
        <v>4.75</v>
      </c>
      <c r="D81" s="17">
        <v>1.5</v>
      </c>
      <c r="E81" s="17">
        <v>26</v>
      </c>
      <c r="F81" s="17">
        <v>132.5</v>
      </c>
      <c r="G81" s="4" t="s">
        <v>169</v>
      </c>
      <c r="H81" s="16" t="s">
        <v>170</v>
      </c>
    </row>
    <row r="82" spans="1:251" x14ac:dyDescent="0.2">
      <c r="A82" s="6" t="s">
        <v>212</v>
      </c>
      <c r="B82" s="4">
        <v>100</v>
      </c>
      <c r="C82" s="17">
        <v>0.4</v>
      </c>
      <c r="D82" s="17">
        <v>0.4</v>
      </c>
      <c r="E82" s="17">
        <f>19.6/2</f>
        <v>9.8000000000000007</v>
      </c>
      <c r="F82" s="17">
        <f>94/2</f>
        <v>47</v>
      </c>
      <c r="G82" s="4" t="s">
        <v>32</v>
      </c>
      <c r="H82" s="6" t="s">
        <v>33</v>
      </c>
    </row>
    <row r="83" spans="1:251" s="22" customFormat="1" x14ac:dyDescent="0.2">
      <c r="A83" s="2" t="s">
        <v>13</v>
      </c>
      <c r="B83" s="4">
        <v>215</v>
      </c>
      <c r="C83" s="26">
        <v>7.0000000000000007E-2</v>
      </c>
      <c r="D83" s="26">
        <v>0.02</v>
      </c>
      <c r="E83" s="26">
        <v>15</v>
      </c>
      <c r="F83" s="26">
        <v>60</v>
      </c>
      <c r="G83" s="4" t="s">
        <v>14</v>
      </c>
      <c r="H83" s="6" t="s">
        <v>15</v>
      </c>
    </row>
    <row r="84" spans="1:251" x14ac:dyDescent="0.2">
      <c r="A84" s="28" t="s">
        <v>17</v>
      </c>
      <c r="B84" s="13">
        <f>SUM(B79:B83)</f>
        <v>590</v>
      </c>
      <c r="C84" s="14">
        <f>SUM(C79:C83)</f>
        <v>18.459999999999997</v>
      </c>
      <c r="D84" s="14">
        <f>SUM(D79:D83)</f>
        <v>15.28</v>
      </c>
      <c r="E84" s="14">
        <f>SUM(E79:E83)</f>
        <v>95.059999999999988</v>
      </c>
      <c r="F84" s="14">
        <f>SUM(F79:F83)</f>
        <v>590.5</v>
      </c>
      <c r="G84" s="13"/>
      <c r="H84" s="6"/>
    </row>
    <row r="85" spans="1:251" x14ac:dyDescent="0.2">
      <c r="A85" s="223" t="s">
        <v>285</v>
      </c>
      <c r="B85" s="223"/>
      <c r="C85" s="223"/>
      <c r="D85" s="223"/>
      <c r="E85" s="223"/>
      <c r="F85" s="223"/>
      <c r="G85" s="223"/>
      <c r="H85" s="223"/>
    </row>
    <row r="86" spans="1:251" ht="12.75" customHeight="1" x14ac:dyDescent="0.2">
      <c r="A86" s="6" t="s">
        <v>202</v>
      </c>
      <c r="B86" s="4">
        <v>200</v>
      </c>
      <c r="C86" s="37">
        <v>1.62</v>
      </c>
      <c r="D86" s="37">
        <v>2.19</v>
      </c>
      <c r="E86" s="37">
        <v>12.81</v>
      </c>
      <c r="F86" s="37">
        <v>77.13</v>
      </c>
      <c r="G86" s="5" t="s">
        <v>203</v>
      </c>
      <c r="H86" s="2" t="s">
        <v>204</v>
      </c>
    </row>
    <row r="87" spans="1:251" s="94" customFormat="1" ht="12" customHeight="1" x14ac:dyDescent="0.2">
      <c r="A87" s="95" t="s">
        <v>322</v>
      </c>
      <c r="B87" s="105">
        <v>150</v>
      </c>
      <c r="C87" s="101">
        <v>8.5299999999999994</v>
      </c>
      <c r="D87" s="101">
        <v>9.6</v>
      </c>
      <c r="E87" s="101">
        <v>7.11</v>
      </c>
      <c r="F87" s="101">
        <v>138.62</v>
      </c>
      <c r="G87" s="104" t="s">
        <v>323</v>
      </c>
      <c r="H87" s="95" t="s">
        <v>290</v>
      </c>
    </row>
    <row r="88" spans="1:251" s="94" customFormat="1" x14ac:dyDescent="0.2">
      <c r="A88" s="95" t="s">
        <v>66</v>
      </c>
      <c r="B88" s="96">
        <v>150</v>
      </c>
      <c r="C88" s="171">
        <v>3.44</v>
      </c>
      <c r="D88" s="171">
        <v>13.15</v>
      </c>
      <c r="E88" s="171">
        <v>27.92</v>
      </c>
      <c r="F88" s="171">
        <v>243.75</v>
      </c>
      <c r="G88" s="96" t="s">
        <v>321</v>
      </c>
      <c r="H88" s="98" t="s">
        <v>68</v>
      </c>
    </row>
    <row r="89" spans="1:251" s="94" customFormat="1" x14ac:dyDescent="0.2">
      <c r="A89" s="95" t="s">
        <v>24</v>
      </c>
      <c r="B89" s="96">
        <v>200</v>
      </c>
      <c r="C89" s="97">
        <v>0.15</v>
      </c>
      <c r="D89" s="97">
        <v>0.06</v>
      </c>
      <c r="E89" s="97">
        <v>20.65</v>
      </c>
      <c r="F89" s="97">
        <v>82.9</v>
      </c>
      <c r="G89" s="97" t="s">
        <v>25</v>
      </c>
      <c r="H89" s="98" t="s">
        <v>26</v>
      </c>
    </row>
    <row r="90" spans="1:251" s="94" customFormat="1" x14ac:dyDescent="0.2">
      <c r="A90" s="164" t="s">
        <v>27</v>
      </c>
      <c r="B90" s="5">
        <v>50</v>
      </c>
      <c r="C90" s="197">
        <v>3.3</v>
      </c>
      <c r="D90" s="197">
        <v>0.5</v>
      </c>
      <c r="E90" s="197">
        <v>21.5</v>
      </c>
      <c r="F90" s="197">
        <v>106.3</v>
      </c>
      <c r="G90" s="97" t="s">
        <v>69</v>
      </c>
      <c r="H90" s="95" t="s">
        <v>29</v>
      </c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96"/>
      <c r="DH90" s="196"/>
      <c r="DI90" s="196"/>
      <c r="DJ90" s="196"/>
      <c r="DK90" s="196"/>
      <c r="DL90" s="196"/>
      <c r="DM90" s="196"/>
      <c r="DN90" s="196"/>
      <c r="DO90" s="196"/>
      <c r="DP90" s="196"/>
      <c r="DQ90" s="196"/>
      <c r="DR90" s="196"/>
      <c r="DS90" s="196"/>
      <c r="DT90" s="196"/>
      <c r="DU90" s="196"/>
      <c r="DV90" s="196"/>
      <c r="DW90" s="196"/>
      <c r="DX90" s="196"/>
      <c r="DY90" s="196"/>
      <c r="DZ90" s="196"/>
      <c r="EA90" s="196"/>
      <c r="EB90" s="196"/>
      <c r="EC90" s="196"/>
      <c r="ED90" s="196"/>
      <c r="EE90" s="196"/>
      <c r="EF90" s="196"/>
      <c r="EG90" s="196"/>
      <c r="EH90" s="196"/>
      <c r="EI90" s="196"/>
      <c r="EJ90" s="196"/>
      <c r="EK90" s="196"/>
      <c r="EL90" s="196"/>
      <c r="EM90" s="196"/>
      <c r="EN90" s="196"/>
      <c r="EO90" s="196"/>
      <c r="EP90" s="196"/>
      <c r="EQ90" s="196"/>
      <c r="ER90" s="196"/>
      <c r="ES90" s="196"/>
      <c r="ET90" s="196"/>
      <c r="EU90" s="196"/>
      <c r="EV90" s="196"/>
      <c r="EW90" s="196"/>
      <c r="EX90" s="196"/>
      <c r="EY90" s="196"/>
      <c r="EZ90" s="196"/>
      <c r="FA90" s="196"/>
      <c r="FB90" s="196"/>
      <c r="FC90" s="196"/>
      <c r="FD90" s="196"/>
      <c r="FE90" s="196"/>
      <c r="FF90" s="196"/>
      <c r="FG90" s="196"/>
      <c r="FH90" s="196"/>
      <c r="FI90" s="196"/>
      <c r="FJ90" s="196"/>
      <c r="FK90" s="196"/>
      <c r="FL90" s="196"/>
      <c r="FM90" s="196"/>
      <c r="FN90" s="196"/>
      <c r="FO90" s="196"/>
      <c r="FP90" s="196"/>
      <c r="FQ90" s="196"/>
      <c r="FR90" s="196"/>
      <c r="FS90" s="196"/>
      <c r="FT90" s="196"/>
      <c r="FU90" s="196"/>
      <c r="FV90" s="196"/>
      <c r="FW90" s="196"/>
      <c r="FX90" s="196"/>
      <c r="FY90" s="196"/>
      <c r="FZ90" s="196"/>
      <c r="GA90" s="196"/>
      <c r="GB90" s="196"/>
      <c r="GC90" s="196"/>
      <c r="GD90" s="196"/>
      <c r="GE90" s="196"/>
      <c r="GF90" s="196"/>
      <c r="GG90" s="196"/>
      <c r="GH90" s="196"/>
      <c r="GI90" s="196"/>
      <c r="GJ90" s="196"/>
      <c r="GK90" s="196"/>
      <c r="GL90" s="196"/>
      <c r="GM90" s="196"/>
      <c r="GN90" s="196"/>
      <c r="GO90" s="196"/>
      <c r="GP90" s="196"/>
      <c r="GQ90" s="196"/>
      <c r="GR90" s="196"/>
      <c r="GS90" s="196"/>
      <c r="GT90" s="196"/>
      <c r="GU90" s="196"/>
      <c r="GV90" s="196"/>
      <c r="GW90" s="196"/>
      <c r="GX90" s="196"/>
      <c r="GY90" s="196"/>
      <c r="GZ90" s="196"/>
      <c r="HA90" s="196"/>
      <c r="HB90" s="196"/>
      <c r="HC90" s="196"/>
      <c r="HD90" s="196"/>
      <c r="HE90" s="196"/>
      <c r="HF90" s="196"/>
      <c r="HG90" s="196"/>
      <c r="HH90" s="196"/>
      <c r="HI90" s="196"/>
      <c r="HJ90" s="196"/>
      <c r="HK90" s="196"/>
      <c r="HL90" s="196"/>
      <c r="HM90" s="196"/>
      <c r="HN90" s="196"/>
      <c r="HO90" s="196"/>
      <c r="HP90" s="196"/>
      <c r="HQ90" s="196"/>
      <c r="HR90" s="196"/>
      <c r="HS90" s="196"/>
      <c r="HT90" s="196"/>
      <c r="HU90" s="196"/>
      <c r="HV90" s="196"/>
      <c r="HW90" s="196"/>
      <c r="HX90" s="196"/>
      <c r="HY90" s="196"/>
      <c r="HZ90" s="196"/>
      <c r="IA90" s="196"/>
      <c r="IB90" s="196"/>
      <c r="IC90" s="196"/>
      <c r="ID90" s="196"/>
      <c r="IE90" s="196"/>
      <c r="IF90" s="196"/>
      <c r="IG90" s="196"/>
      <c r="IH90" s="196"/>
      <c r="II90" s="196"/>
      <c r="IJ90" s="196"/>
      <c r="IK90" s="196"/>
      <c r="IL90" s="196"/>
      <c r="IM90" s="196"/>
      <c r="IN90" s="196"/>
      <c r="IO90" s="196"/>
      <c r="IP90" s="196"/>
      <c r="IQ90" s="196"/>
    </row>
    <row r="91" spans="1:251" s="94" customFormat="1" x14ac:dyDescent="0.2">
      <c r="A91" s="164" t="s">
        <v>190</v>
      </c>
      <c r="B91" s="4">
        <v>50</v>
      </c>
      <c r="C91" s="197">
        <v>4</v>
      </c>
      <c r="D91" s="197">
        <v>0.5</v>
      </c>
      <c r="E91" s="197">
        <v>25.5</v>
      </c>
      <c r="F91" s="197">
        <v>125</v>
      </c>
      <c r="G91" s="96" t="s">
        <v>69</v>
      </c>
      <c r="H91" s="98" t="s">
        <v>191</v>
      </c>
    </row>
    <row r="92" spans="1:251" x14ac:dyDescent="0.2">
      <c r="A92" s="28" t="s">
        <v>17</v>
      </c>
      <c r="B92" s="13">
        <f>SUM(B86:B91)</f>
        <v>800</v>
      </c>
      <c r="C92" s="29">
        <f>SUM(C86:C91)</f>
        <v>21.04</v>
      </c>
      <c r="D92" s="29">
        <f>SUM(D86:D91)</f>
        <v>25.999999999999996</v>
      </c>
      <c r="E92" s="29">
        <f>SUM(E86:E91)</f>
        <v>115.49000000000001</v>
      </c>
      <c r="F92" s="29">
        <f>SUM(F86:F91)</f>
        <v>773.69999999999993</v>
      </c>
      <c r="G92" s="13"/>
      <c r="H92" s="6"/>
    </row>
    <row r="93" spans="1:251" x14ac:dyDescent="0.2">
      <c r="A93" s="223" t="s">
        <v>72</v>
      </c>
      <c r="B93" s="223"/>
      <c r="C93" s="223"/>
      <c r="D93" s="223"/>
      <c r="E93" s="223"/>
      <c r="F93" s="223"/>
      <c r="G93" s="223"/>
      <c r="H93" s="223"/>
    </row>
    <row r="94" spans="1:251" x14ac:dyDescent="0.2">
      <c r="A94" s="223" t="s">
        <v>1</v>
      </c>
      <c r="B94" s="223"/>
      <c r="C94" s="223"/>
      <c r="D94" s="223"/>
      <c r="E94" s="223"/>
      <c r="F94" s="223"/>
      <c r="G94" s="223"/>
      <c r="H94" s="223"/>
    </row>
    <row r="95" spans="1:251" x14ac:dyDescent="0.2">
      <c r="A95" s="222" t="s">
        <v>2</v>
      </c>
      <c r="B95" s="223" t="s">
        <v>3</v>
      </c>
      <c r="C95" s="223"/>
      <c r="D95" s="223"/>
      <c r="E95" s="223"/>
      <c r="F95" s="223"/>
      <c r="G95" s="222" t="s">
        <v>4</v>
      </c>
      <c r="H95" s="222" t="s">
        <v>5</v>
      </c>
    </row>
    <row r="96" spans="1:251" ht="11.45" customHeight="1" x14ac:dyDescent="0.2">
      <c r="A96" s="222"/>
      <c r="B96" s="13" t="s">
        <v>6</v>
      </c>
      <c r="C96" s="14" t="s">
        <v>7</v>
      </c>
      <c r="D96" s="14" t="s">
        <v>8</v>
      </c>
      <c r="E96" s="14" t="s">
        <v>9</v>
      </c>
      <c r="F96" s="14" t="s">
        <v>10</v>
      </c>
      <c r="G96" s="222"/>
      <c r="H96" s="222"/>
    </row>
    <row r="97" spans="1:251" x14ac:dyDescent="0.2">
      <c r="A97" s="222" t="s">
        <v>11</v>
      </c>
      <c r="B97" s="222"/>
      <c r="C97" s="222"/>
      <c r="D97" s="222"/>
      <c r="E97" s="222"/>
      <c r="F97" s="222"/>
      <c r="G97" s="222"/>
      <c r="H97" s="222"/>
    </row>
    <row r="98" spans="1:251" x14ac:dyDescent="0.2">
      <c r="A98" s="23" t="s">
        <v>145</v>
      </c>
      <c r="B98" s="5">
        <v>205</v>
      </c>
      <c r="C98" s="17">
        <v>5.96</v>
      </c>
      <c r="D98" s="17">
        <v>7.25</v>
      </c>
      <c r="E98" s="17">
        <v>42.89</v>
      </c>
      <c r="F98" s="17">
        <v>261</v>
      </c>
      <c r="G98" s="5" t="s">
        <v>205</v>
      </c>
      <c r="H98" s="23" t="s">
        <v>73</v>
      </c>
    </row>
    <row r="99" spans="1:251" ht="11.45" customHeight="1" x14ac:dyDescent="0.2">
      <c r="A99" s="6" t="s">
        <v>128</v>
      </c>
      <c r="B99" s="4">
        <v>30</v>
      </c>
      <c r="C99" s="17">
        <v>6.96</v>
      </c>
      <c r="D99" s="17">
        <v>8.85</v>
      </c>
      <c r="E99" s="17">
        <v>0</v>
      </c>
      <c r="F99" s="17">
        <v>108</v>
      </c>
      <c r="G99" s="5" t="s">
        <v>129</v>
      </c>
      <c r="H99" s="6" t="s">
        <v>130</v>
      </c>
    </row>
    <row r="100" spans="1:251" s="94" customFormat="1" x14ac:dyDescent="0.2">
      <c r="A100" s="164" t="s">
        <v>190</v>
      </c>
      <c r="B100" s="96">
        <v>50</v>
      </c>
      <c r="C100" s="97">
        <f>3.2/40*50</f>
        <v>4</v>
      </c>
      <c r="D100" s="97">
        <f>0.4/40*50</f>
        <v>0.5</v>
      </c>
      <c r="E100" s="97">
        <f>20.4/40*50</f>
        <v>25.5</v>
      </c>
      <c r="F100" s="97">
        <f>100/40*50</f>
        <v>125</v>
      </c>
      <c r="G100" s="200" t="s">
        <v>69</v>
      </c>
      <c r="H100" s="98" t="s">
        <v>191</v>
      </c>
    </row>
    <row r="101" spans="1:251" x14ac:dyDescent="0.2">
      <c r="A101" s="2" t="s">
        <v>13</v>
      </c>
      <c r="B101" s="4">
        <v>215</v>
      </c>
      <c r="C101" s="26">
        <v>7.0000000000000007E-2</v>
      </c>
      <c r="D101" s="26">
        <v>0.02</v>
      </c>
      <c r="E101" s="26">
        <v>15</v>
      </c>
      <c r="F101" s="26">
        <v>60</v>
      </c>
      <c r="G101" s="4" t="s">
        <v>14</v>
      </c>
      <c r="H101" s="6" t="s">
        <v>15</v>
      </c>
    </row>
    <row r="102" spans="1:251" x14ac:dyDescent="0.2">
      <c r="A102" s="28" t="s">
        <v>17</v>
      </c>
      <c r="B102" s="13">
        <f>SUM(B98:B101)</f>
        <v>500</v>
      </c>
      <c r="C102" s="14">
        <f>SUM(C98:C101)</f>
        <v>16.990000000000002</v>
      </c>
      <c r="D102" s="14">
        <f>SUM(D98:D101)</f>
        <v>16.62</v>
      </c>
      <c r="E102" s="14">
        <f>SUM(E98:E101)</f>
        <v>83.39</v>
      </c>
      <c r="F102" s="14">
        <f>SUM(F98:F101)</f>
        <v>554</v>
      </c>
      <c r="G102" s="13"/>
      <c r="H102" s="6"/>
    </row>
    <row r="103" spans="1:251" x14ac:dyDescent="0.2">
      <c r="A103" s="223" t="s">
        <v>285</v>
      </c>
      <c r="B103" s="223"/>
      <c r="C103" s="223"/>
      <c r="D103" s="223"/>
      <c r="E103" s="223"/>
      <c r="F103" s="223"/>
      <c r="G103" s="223"/>
      <c r="H103" s="223"/>
    </row>
    <row r="104" spans="1:251" s="94" customFormat="1" ht="12" customHeight="1" x14ac:dyDescent="0.2">
      <c r="A104" s="95" t="s">
        <v>37</v>
      </c>
      <c r="B104" s="97">
        <v>200</v>
      </c>
      <c r="C104" s="97">
        <v>4.4000000000000004</v>
      </c>
      <c r="D104" s="97">
        <v>4.2</v>
      </c>
      <c r="E104" s="97">
        <v>13.2</v>
      </c>
      <c r="F104" s="97">
        <v>118.6</v>
      </c>
      <c r="G104" s="97" t="s">
        <v>38</v>
      </c>
      <c r="H104" s="99" t="s">
        <v>39</v>
      </c>
    </row>
    <row r="105" spans="1:251" s="94" customFormat="1" ht="11.25" customHeight="1" x14ac:dyDescent="0.2">
      <c r="A105" s="95" t="s">
        <v>206</v>
      </c>
      <c r="B105" s="96">
        <v>90</v>
      </c>
      <c r="C105" s="197">
        <v>11.32</v>
      </c>
      <c r="D105" s="197">
        <v>12.8</v>
      </c>
      <c r="E105" s="197">
        <v>12.2</v>
      </c>
      <c r="F105" s="197">
        <v>207.8</v>
      </c>
      <c r="G105" s="96" t="s">
        <v>207</v>
      </c>
      <c r="H105" s="198" t="s">
        <v>74</v>
      </c>
    </row>
    <row r="106" spans="1:251" s="94" customFormat="1" ht="22.5" x14ac:dyDescent="0.2">
      <c r="A106" s="164" t="s">
        <v>208</v>
      </c>
      <c r="B106" s="97">
        <v>150</v>
      </c>
      <c r="C106" s="197">
        <v>3.08</v>
      </c>
      <c r="D106" s="197">
        <v>4.82</v>
      </c>
      <c r="E106" s="197">
        <v>18.32</v>
      </c>
      <c r="F106" s="197">
        <v>129.1</v>
      </c>
      <c r="G106" s="96" t="s">
        <v>209</v>
      </c>
      <c r="H106" s="199" t="s">
        <v>146</v>
      </c>
    </row>
    <row r="107" spans="1:251" s="94" customFormat="1" x14ac:dyDescent="0.2">
      <c r="A107" s="95" t="s">
        <v>43</v>
      </c>
      <c r="B107" s="96">
        <v>200</v>
      </c>
      <c r="C107" s="97">
        <v>0.76</v>
      </c>
      <c r="D107" s="97">
        <v>0.04</v>
      </c>
      <c r="E107" s="97">
        <v>20.22</v>
      </c>
      <c r="F107" s="97">
        <v>85.51</v>
      </c>
      <c r="G107" s="97" t="s">
        <v>44</v>
      </c>
      <c r="H107" s="98" t="s">
        <v>45</v>
      </c>
    </row>
    <row r="108" spans="1:251" s="94" customFormat="1" x14ac:dyDescent="0.2">
      <c r="A108" s="164" t="s">
        <v>27</v>
      </c>
      <c r="B108" s="97">
        <v>40</v>
      </c>
      <c r="C108" s="97">
        <v>2.6</v>
      </c>
      <c r="D108" s="97">
        <v>0.4</v>
      </c>
      <c r="E108" s="97">
        <v>17.2</v>
      </c>
      <c r="F108" s="97">
        <v>85</v>
      </c>
      <c r="G108" s="97" t="s">
        <v>28</v>
      </c>
      <c r="H108" s="95" t="s">
        <v>29</v>
      </c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196"/>
      <c r="IE108" s="196"/>
      <c r="IF108" s="196"/>
      <c r="IG108" s="196"/>
      <c r="IH108" s="196"/>
      <c r="II108" s="196"/>
      <c r="IJ108" s="196"/>
      <c r="IK108" s="196"/>
      <c r="IL108" s="196"/>
      <c r="IM108" s="196"/>
      <c r="IN108" s="196"/>
      <c r="IO108" s="196"/>
      <c r="IP108" s="196"/>
      <c r="IQ108" s="196"/>
    </row>
    <row r="109" spans="1:251" s="94" customFormat="1" x14ac:dyDescent="0.2">
      <c r="A109" s="164" t="s">
        <v>190</v>
      </c>
      <c r="B109" s="96">
        <v>40</v>
      </c>
      <c r="C109" s="97">
        <v>3.2</v>
      </c>
      <c r="D109" s="97">
        <v>0.4</v>
      </c>
      <c r="E109" s="97">
        <v>20.399999999999999</v>
      </c>
      <c r="F109" s="97">
        <v>100</v>
      </c>
      <c r="G109" s="96" t="s">
        <v>28</v>
      </c>
      <c r="H109" s="98" t="s">
        <v>191</v>
      </c>
    </row>
    <row r="110" spans="1:251" x14ac:dyDescent="0.2">
      <c r="A110" s="28" t="s">
        <v>17</v>
      </c>
      <c r="B110" s="13">
        <f>SUM(B104:B109)</f>
        <v>720</v>
      </c>
      <c r="C110" s="29">
        <f>SUM(C104:C109)</f>
        <v>25.360000000000003</v>
      </c>
      <c r="D110" s="29">
        <f>SUM(D104:D109)</f>
        <v>22.659999999999997</v>
      </c>
      <c r="E110" s="29">
        <f>SUM(E104:E109)</f>
        <v>101.53999999999999</v>
      </c>
      <c r="F110" s="29">
        <f>SUM(F104:F109)</f>
        <v>726.01</v>
      </c>
      <c r="G110" s="13"/>
      <c r="H110" s="6"/>
    </row>
    <row r="111" spans="1:251" x14ac:dyDescent="0.2">
      <c r="A111" s="223" t="s">
        <v>30</v>
      </c>
      <c r="B111" s="223"/>
      <c r="C111" s="223"/>
      <c r="D111" s="223"/>
      <c r="E111" s="223"/>
      <c r="F111" s="223"/>
      <c r="G111" s="223"/>
      <c r="H111" s="223"/>
    </row>
    <row r="112" spans="1:251" ht="9.75" customHeight="1" x14ac:dyDescent="0.2">
      <c r="A112" s="222" t="s">
        <v>2</v>
      </c>
      <c r="B112" s="223" t="s">
        <v>3</v>
      </c>
      <c r="C112" s="223"/>
      <c r="D112" s="223"/>
      <c r="E112" s="223"/>
      <c r="F112" s="223"/>
      <c r="G112" s="222" t="s">
        <v>4</v>
      </c>
      <c r="H112" s="222" t="s">
        <v>5</v>
      </c>
    </row>
    <row r="113" spans="1:251" ht="11.45" customHeight="1" x14ac:dyDescent="0.2">
      <c r="A113" s="222"/>
      <c r="B113" s="13" t="s">
        <v>6</v>
      </c>
      <c r="C113" s="14" t="s">
        <v>7</v>
      </c>
      <c r="D113" s="14" t="s">
        <v>8</v>
      </c>
      <c r="E113" s="14" t="s">
        <v>9</v>
      </c>
      <c r="F113" s="14" t="s">
        <v>10</v>
      </c>
      <c r="G113" s="222"/>
      <c r="H113" s="222"/>
    </row>
    <row r="114" spans="1:251" x14ac:dyDescent="0.2">
      <c r="A114" s="222" t="s">
        <v>11</v>
      </c>
      <c r="B114" s="222"/>
      <c r="C114" s="225"/>
      <c r="D114" s="225"/>
      <c r="E114" s="225"/>
      <c r="F114" s="225"/>
      <c r="G114" s="222"/>
      <c r="H114" s="222"/>
    </row>
    <row r="115" spans="1:251" x14ac:dyDescent="0.2">
      <c r="A115" s="6" t="s">
        <v>220</v>
      </c>
      <c r="B115" s="3">
        <v>90</v>
      </c>
      <c r="C115" s="10">
        <v>20</v>
      </c>
      <c r="D115" s="10">
        <v>6.2</v>
      </c>
      <c r="E115" s="10">
        <v>5.31</v>
      </c>
      <c r="F115" s="10">
        <v>157.1</v>
      </c>
      <c r="G115" s="39" t="s">
        <v>219</v>
      </c>
      <c r="H115" s="16" t="s">
        <v>75</v>
      </c>
    </row>
    <row r="116" spans="1:251" x14ac:dyDescent="0.2">
      <c r="A116" s="6" t="s">
        <v>192</v>
      </c>
      <c r="B116" s="4">
        <v>150</v>
      </c>
      <c r="C116" s="25">
        <v>5.52</v>
      </c>
      <c r="D116" s="25">
        <v>4.51</v>
      </c>
      <c r="E116" s="25">
        <v>26.45</v>
      </c>
      <c r="F116" s="25">
        <v>168.45</v>
      </c>
      <c r="G116" s="4" t="s">
        <v>193</v>
      </c>
      <c r="H116" s="6" t="s">
        <v>194</v>
      </c>
    </row>
    <row r="117" spans="1:251" x14ac:dyDescent="0.2">
      <c r="A117" s="23" t="s">
        <v>190</v>
      </c>
      <c r="B117" s="4">
        <v>50</v>
      </c>
      <c r="C117" s="17">
        <v>4</v>
      </c>
      <c r="D117" s="17">
        <v>0.5</v>
      </c>
      <c r="E117" s="17">
        <v>25.5</v>
      </c>
      <c r="F117" s="17">
        <v>125</v>
      </c>
      <c r="G117" s="4" t="s">
        <v>69</v>
      </c>
      <c r="H117" s="2" t="s">
        <v>191</v>
      </c>
    </row>
    <row r="118" spans="1:251" x14ac:dyDescent="0.2">
      <c r="A118" s="2" t="s">
        <v>13</v>
      </c>
      <c r="B118" s="4">
        <v>215</v>
      </c>
      <c r="C118" s="26">
        <v>7.0000000000000007E-2</v>
      </c>
      <c r="D118" s="26">
        <v>0.02</v>
      </c>
      <c r="E118" s="26">
        <v>15</v>
      </c>
      <c r="F118" s="26">
        <v>60</v>
      </c>
      <c r="G118" s="4" t="s">
        <v>14</v>
      </c>
      <c r="H118" s="6" t="s">
        <v>15</v>
      </c>
    </row>
    <row r="119" spans="1:251" x14ac:dyDescent="0.2">
      <c r="A119" s="28" t="s">
        <v>17</v>
      </c>
      <c r="B119" s="13">
        <f>SUM(B115:B118)</f>
        <v>505</v>
      </c>
      <c r="C119" s="14">
        <f>SUM(C115:C118)</f>
        <v>29.59</v>
      </c>
      <c r="D119" s="14">
        <f>SUM(D115:D118)</f>
        <v>11.23</v>
      </c>
      <c r="E119" s="14">
        <f>SUM(E115:E118)</f>
        <v>72.259999999999991</v>
      </c>
      <c r="F119" s="14">
        <f>SUM(F115:F118)</f>
        <v>510.54999999999995</v>
      </c>
      <c r="G119" s="13"/>
      <c r="H119" s="6"/>
    </row>
    <row r="120" spans="1:251" x14ac:dyDescent="0.2">
      <c r="A120" s="223" t="s">
        <v>285</v>
      </c>
      <c r="B120" s="223"/>
      <c r="C120" s="223"/>
      <c r="D120" s="223"/>
      <c r="E120" s="223"/>
      <c r="F120" s="223"/>
      <c r="G120" s="223"/>
      <c r="H120" s="223"/>
    </row>
    <row r="121" spans="1:251" ht="11.25" customHeight="1" x14ac:dyDescent="0.2">
      <c r="A121" s="6" t="s">
        <v>137</v>
      </c>
      <c r="B121" s="5">
        <v>200</v>
      </c>
      <c r="C121" s="17">
        <v>1.38</v>
      </c>
      <c r="D121" s="17">
        <v>5.2</v>
      </c>
      <c r="E121" s="17">
        <v>8.92</v>
      </c>
      <c r="F121" s="17">
        <v>88.2</v>
      </c>
      <c r="G121" s="5" t="s">
        <v>51</v>
      </c>
      <c r="H121" s="43" t="s">
        <v>52</v>
      </c>
    </row>
    <row r="122" spans="1:251" s="11" customFormat="1" x14ac:dyDescent="0.2">
      <c r="A122" s="19" t="s">
        <v>254</v>
      </c>
      <c r="B122" s="7">
        <v>90</v>
      </c>
      <c r="C122" s="10">
        <f>11.3*0.9</f>
        <v>10.170000000000002</v>
      </c>
      <c r="D122" s="10">
        <f>19.5*0.9</f>
        <v>17.55</v>
      </c>
      <c r="E122" s="10">
        <f>2.9*0.9</f>
        <v>2.61</v>
      </c>
      <c r="F122" s="10">
        <f>230.7*0.9</f>
        <v>207.63</v>
      </c>
      <c r="G122" s="8" t="s">
        <v>255</v>
      </c>
      <c r="H122" s="9" t="s">
        <v>250</v>
      </c>
    </row>
    <row r="123" spans="1:251" ht="12" customHeight="1" x14ac:dyDescent="0.2">
      <c r="A123" s="23" t="s">
        <v>142</v>
      </c>
      <c r="B123" s="5">
        <v>150</v>
      </c>
      <c r="C123" s="17">
        <v>8.6</v>
      </c>
      <c r="D123" s="17">
        <v>6.09</v>
      </c>
      <c r="E123" s="17">
        <v>38.64</v>
      </c>
      <c r="F123" s="17">
        <v>243.75</v>
      </c>
      <c r="G123" s="4" t="s">
        <v>143</v>
      </c>
      <c r="H123" s="2" t="s">
        <v>60</v>
      </c>
    </row>
    <row r="124" spans="1:251" x14ac:dyDescent="0.2">
      <c r="A124" s="6" t="s">
        <v>54</v>
      </c>
      <c r="B124" s="4">
        <v>200</v>
      </c>
      <c r="C124" s="26">
        <v>0</v>
      </c>
      <c r="D124" s="26">
        <v>0</v>
      </c>
      <c r="E124" s="26">
        <v>19.97</v>
      </c>
      <c r="F124" s="26">
        <v>76</v>
      </c>
      <c r="G124" s="4" t="s">
        <v>55</v>
      </c>
      <c r="H124" s="2" t="s">
        <v>56</v>
      </c>
    </row>
    <row r="125" spans="1:251" x14ac:dyDescent="0.2">
      <c r="A125" s="6" t="s">
        <v>31</v>
      </c>
      <c r="B125" s="4">
        <v>100</v>
      </c>
      <c r="C125" s="17">
        <v>0.4</v>
      </c>
      <c r="D125" s="17">
        <v>0.4</v>
      </c>
      <c r="E125" s="17">
        <f>19.6/2</f>
        <v>9.8000000000000007</v>
      </c>
      <c r="F125" s="17">
        <f>94/2</f>
        <v>47</v>
      </c>
      <c r="G125" s="4" t="s">
        <v>32</v>
      </c>
      <c r="H125" s="6" t="s">
        <v>33</v>
      </c>
    </row>
    <row r="126" spans="1:251" s="94" customFormat="1" x14ac:dyDescent="0.2">
      <c r="A126" s="164" t="s">
        <v>27</v>
      </c>
      <c r="B126" s="97">
        <v>40</v>
      </c>
      <c r="C126" s="97">
        <v>2.6</v>
      </c>
      <c r="D126" s="97">
        <v>0.4</v>
      </c>
      <c r="E126" s="97">
        <v>17.2</v>
      </c>
      <c r="F126" s="97">
        <v>85</v>
      </c>
      <c r="G126" s="97" t="s">
        <v>28</v>
      </c>
      <c r="H126" s="95" t="s">
        <v>29</v>
      </c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  <c r="ID126" s="196"/>
      <c r="IE126" s="196"/>
      <c r="IF126" s="196"/>
      <c r="IG126" s="196"/>
      <c r="IH126" s="196"/>
      <c r="II126" s="196"/>
      <c r="IJ126" s="196"/>
      <c r="IK126" s="196"/>
      <c r="IL126" s="196"/>
      <c r="IM126" s="196"/>
      <c r="IN126" s="196"/>
      <c r="IO126" s="196"/>
      <c r="IP126" s="196"/>
      <c r="IQ126" s="196"/>
    </row>
    <row r="127" spans="1:251" s="94" customFormat="1" x14ac:dyDescent="0.2">
      <c r="A127" s="164" t="s">
        <v>190</v>
      </c>
      <c r="B127" s="96">
        <v>40</v>
      </c>
      <c r="C127" s="97">
        <v>3.2</v>
      </c>
      <c r="D127" s="97">
        <v>0.4</v>
      </c>
      <c r="E127" s="97">
        <v>20.399999999999999</v>
      </c>
      <c r="F127" s="97">
        <v>100</v>
      </c>
      <c r="G127" s="96" t="s">
        <v>28</v>
      </c>
      <c r="H127" s="98" t="s">
        <v>191</v>
      </c>
    </row>
    <row r="128" spans="1:251" x14ac:dyDescent="0.2">
      <c r="A128" s="28" t="s">
        <v>17</v>
      </c>
      <c r="B128" s="13">
        <f>SUM(B121:B127)</f>
        <v>820</v>
      </c>
      <c r="C128" s="29">
        <f>SUM(C121:C127)</f>
        <v>26.349999999999998</v>
      </c>
      <c r="D128" s="29">
        <f>SUM(D121:D127)</f>
        <v>30.039999999999996</v>
      </c>
      <c r="E128" s="29">
        <f>SUM(E121:E127)</f>
        <v>117.53999999999999</v>
      </c>
      <c r="F128" s="29">
        <f>SUM(F121:F127)</f>
        <v>847.57999999999993</v>
      </c>
      <c r="G128" s="13"/>
      <c r="H128" s="6"/>
    </row>
    <row r="129" spans="1:8" x14ac:dyDescent="0.2">
      <c r="A129" s="223" t="s">
        <v>46</v>
      </c>
      <c r="B129" s="223"/>
      <c r="C129" s="223"/>
      <c r="D129" s="223"/>
      <c r="E129" s="223"/>
      <c r="F129" s="223"/>
      <c r="G129" s="223"/>
      <c r="H129" s="223"/>
    </row>
    <row r="130" spans="1:8" x14ac:dyDescent="0.2">
      <c r="A130" s="222" t="s">
        <v>2</v>
      </c>
      <c r="B130" s="223" t="s">
        <v>3</v>
      </c>
      <c r="C130" s="223"/>
      <c r="D130" s="223"/>
      <c r="E130" s="223"/>
      <c r="F130" s="223"/>
      <c r="G130" s="222" t="s">
        <v>4</v>
      </c>
      <c r="H130" s="222" t="s">
        <v>5</v>
      </c>
    </row>
    <row r="131" spans="1:8" ht="11.45" customHeight="1" x14ac:dyDescent="0.2">
      <c r="A131" s="222"/>
      <c r="B131" s="13" t="s">
        <v>6</v>
      </c>
      <c r="C131" s="14" t="s">
        <v>7</v>
      </c>
      <c r="D131" s="14" t="s">
        <v>8</v>
      </c>
      <c r="E131" s="14" t="s">
        <v>9</v>
      </c>
      <c r="F131" s="14" t="s">
        <v>10</v>
      </c>
      <c r="G131" s="222"/>
      <c r="H131" s="222"/>
    </row>
    <row r="132" spans="1:8" x14ac:dyDescent="0.2">
      <c r="A132" s="222" t="s">
        <v>11</v>
      </c>
      <c r="B132" s="222"/>
      <c r="C132" s="222"/>
      <c r="D132" s="222"/>
      <c r="E132" s="222"/>
      <c r="F132" s="222"/>
      <c r="G132" s="222"/>
      <c r="H132" s="222"/>
    </row>
    <row r="133" spans="1:8" ht="12" customHeight="1" x14ac:dyDescent="0.2">
      <c r="A133" s="6" t="s">
        <v>215</v>
      </c>
      <c r="B133" s="31">
        <v>90</v>
      </c>
      <c r="C133" s="10">
        <v>10.61</v>
      </c>
      <c r="D133" s="10">
        <v>17.52</v>
      </c>
      <c r="E133" s="10">
        <v>11.37</v>
      </c>
      <c r="F133" s="10">
        <v>245.15</v>
      </c>
      <c r="G133" s="35" t="s">
        <v>216</v>
      </c>
      <c r="H133" s="9" t="s">
        <v>47</v>
      </c>
    </row>
    <row r="134" spans="1:8" s="22" customFormat="1" ht="12" customHeight="1" x14ac:dyDescent="0.2">
      <c r="A134" s="2" t="s">
        <v>134</v>
      </c>
      <c r="B134" s="4">
        <v>100</v>
      </c>
      <c r="C134" s="26">
        <f>3.06/1.5</f>
        <v>2.04</v>
      </c>
      <c r="D134" s="26">
        <f>4.8/1.5</f>
        <v>3.1999999999999997</v>
      </c>
      <c r="E134" s="26">
        <f>20.44/1.5</f>
        <v>13.626666666666667</v>
      </c>
      <c r="F134" s="26">
        <f>137.25/1.5</f>
        <v>91.5</v>
      </c>
      <c r="G134" s="4" t="s">
        <v>135</v>
      </c>
      <c r="H134" s="2" t="s">
        <v>20</v>
      </c>
    </row>
    <row r="135" spans="1:8" ht="22.5" x14ac:dyDescent="0.2">
      <c r="A135" s="23" t="s">
        <v>48</v>
      </c>
      <c r="B135" s="5">
        <v>60</v>
      </c>
      <c r="C135" s="17">
        <v>0.66</v>
      </c>
      <c r="D135" s="17">
        <v>0.12</v>
      </c>
      <c r="E135" s="17">
        <v>2.2799999999999998</v>
      </c>
      <c r="F135" s="17">
        <v>13.2</v>
      </c>
      <c r="G135" s="5" t="s">
        <v>49</v>
      </c>
      <c r="H135" s="2" t="s">
        <v>50</v>
      </c>
    </row>
    <row r="136" spans="1:8" x14ac:dyDescent="0.2">
      <c r="A136" s="23" t="s">
        <v>190</v>
      </c>
      <c r="B136" s="4">
        <v>50</v>
      </c>
      <c r="C136" s="17">
        <v>4</v>
      </c>
      <c r="D136" s="17">
        <v>0.5</v>
      </c>
      <c r="E136" s="17">
        <v>25.5</v>
      </c>
      <c r="F136" s="17">
        <v>125</v>
      </c>
      <c r="G136" s="4" t="s">
        <v>28</v>
      </c>
      <c r="H136" s="2" t="s">
        <v>191</v>
      </c>
    </row>
    <row r="137" spans="1:8" x14ac:dyDescent="0.2">
      <c r="A137" s="2" t="s">
        <v>13</v>
      </c>
      <c r="B137" s="4">
        <v>215</v>
      </c>
      <c r="C137" s="26">
        <v>7.0000000000000007E-2</v>
      </c>
      <c r="D137" s="26">
        <v>0.02</v>
      </c>
      <c r="E137" s="26">
        <v>15</v>
      </c>
      <c r="F137" s="26">
        <v>60</v>
      </c>
      <c r="G137" s="4" t="s">
        <v>14</v>
      </c>
      <c r="H137" s="6" t="s">
        <v>15</v>
      </c>
    </row>
    <row r="138" spans="1:8" x14ac:dyDescent="0.2">
      <c r="A138" s="28" t="s">
        <v>17</v>
      </c>
      <c r="B138" s="13">
        <f>SUM(B133:B137)</f>
        <v>515</v>
      </c>
      <c r="C138" s="29">
        <f>SUM(C133:C137)</f>
        <v>17.38</v>
      </c>
      <c r="D138" s="29">
        <f>SUM(D133:D137)</f>
        <v>21.36</v>
      </c>
      <c r="E138" s="29">
        <f>SUM(E133:E137)</f>
        <v>67.776666666666671</v>
      </c>
      <c r="F138" s="29">
        <f>SUM(F133:F137)</f>
        <v>534.84999999999991</v>
      </c>
      <c r="G138" s="13"/>
      <c r="H138" s="6"/>
    </row>
    <row r="139" spans="1:8" x14ac:dyDescent="0.2">
      <c r="A139" s="223" t="s">
        <v>285</v>
      </c>
      <c r="B139" s="223"/>
      <c r="C139" s="223"/>
      <c r="D139" s="223"/>
      <c r="E139" s="223"/>
      <c r="F139" s="223"/>
      <c r="G139" s="223"/>
      <c r="H139" s="223"/>
    </row>
    <row r="140" spans="1:8" s="81" customFormat="1" ht="12" customHeight="1" x14ac:dyDescent="0.2">
      <c r="A140" s="78" t="s">
        <v>147</v>
      </c>
      <c r="B140" s="79">
        <v>200</v>
      </c>
      <c r="C140" s="80">
        <v>1.56</v>
      </c>
      <c r="D140" s="80">
        <v>5.2</v>
      </c>
      <c r="E140" s="80">
        <v>8.6</v>
      </c>
      <c r="F140" s="80">
        <v>87.89</v>
      </c>
      <c r="G140" s="39" t="s">
        <v>141</v>
      </c>
      <c r="H140" s="16" t="s">
        <v>58</v>
      </c>
    </row>
    <row r="141" spans="1:8" x14ac:dyDescent="0.2">
      <c r="A141" s="23" t="s">
        <v>40</v>
      </c>
      <c r="B141" s="4">
        <v>90</v>
      </c>
      <c r="C141" s="5">
        <v>11.52</v>
      </c>
      <c r="D141" s="5">
        <v>13</v>
      </c>
      <c r="E141" s="5">
        <v>4.05</v>
      </c>
      <c r="F141" s="5">
        <v>189.6</v>
      </c>
      <c r="G141" s="4" t="s">
        <v>41</v>
      </c>
      <c r="H141" s="6" t="s">
        <v>42</v>
      </c>
    </row>
    <row r="142" spans="1:8" ht="21.75" customHeight="1" x14ac:dyDescent="0.2">
      <c r="A142" s="6" t="s">
        <v>138</v>
      </c>
      <c r="B142" s="4">
        <v>150</v>
      </c>
      <c r="C142" s="17">
        <v>3.65</v>
      </c>
      <c r="D142" s="17">
        <v>5.37</v>
      </c>
      <c r="E142" s="17">
        <v>36.68</v>
      </c>
      <c r="F142" s="17">
        <v>209.7</v>
      </c>
      <c r="G142" s="4" t="s">
        <v>139</v>
      </c>
      <c r="H142" s="6" t="s">
        <v>53</v>
      </c>
    </row>
    <row r="143" spans="1:8" ht="32.25" customHeight="1" x14ac:dyDescent="0.2">
      <c r="A143" s="23" t="s">
        <v>21</v>
      </c>
      <c r="B143" s="5">
        <v>60</v>
      </c>
      <c r="C143" s="17">
        <v>1.41</v>
      </c>
      <c r="D143" s="17">
        <v>0.09</v>
      </c>
      <c r="E143" s="17">
        <v>4.05</v>
      </c>
      <c r="F143" s="17">
        <v>22.5</v>
      </c>
      <c r="G143" s="5" t="s">
        <v>22</v>
      </c>
      <c r="H143" s="2" t="s">
        <v>23</v>
      </c>
    </row>
    <row r="144" spans="1:8" x14ac:dyDescent="0.2">
      <c r="A144" s="6" t="s">
        <v>76</v>
      </c>
      <c r="B144" s="4">
        <v>200</v>
      </c>
      <c r="C144" s="17">
        <v>0.16</v>
      </c>
      <c r="D144" s="17">
        <v>0.16</v>
      </c>
      <c r="E144" s="17">
        <v>27.88</v>
      </c>
      <c r="F144" s="17">
        <v>114.6</v>
      </c>
      <c r="G144" s="5" t="s">
        <v>77</v>
      </c>
      <c r="H144" s="2" t="s">
        <v>78</v>
      </c>
    </row>
    <row r="145" spans="1:251" s="94" customFormat="1" x14ac:dyDescent="0.2">
      <c r="A145" s="164" t="s">
        <v>27</v>
      </c>
      <c r="B145" s="97">
        <v>40</v>
      </c>
      <c r="C145" s="97">
        <v>2.6</v>
      </c>
      <c r="D145" s="97">
        <v>0.4</v>
      </c>
      <c r="E145" s="97">
        <v>17.2</v>
      </c>
      <c r="F145" s="97">
        <v>85</v>
      </c>
      <c r="G145" s="97" t="s">
        <v>28</v>
      </c>
      <c r="H145" s="95" t="s">
        <v>29</v>
      </c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  <c r="ID145" s="196"/>
      <c r="IE145" s="196"/>
      <c r="IF145" s="196"/>
      <c r="IG145" s="196"/>
      <c r="IH145" s="196"/>
      <c r="II145" s="196"/>
      <c r="IJ145" s="196"/>
      <c r="IK145" s="196"/>
      <c r="IL145" s="196"/>
      <c r="IM145" s="196"/>
      <c r="IN145" s="196"/>
      <c r="IO145" s="196"/>
      <c r="IP145" s="196"/>
      <c r="IQ145" s="196"/>
    </row>
    <row r="146" spans="1:251" s="94" customFormat="1" x14ac:dyDescent="0.2">
      <c r="A146" s="164" t="s">
        <v>190</v>
      </c>
      <c r="B146" s="96">
        <v>40</v>
      </c>
      <c r="C146" s="97">
        <v>3.2</v>
      </c>
      <c r="D146" s="97">
        <v>0.4</v>
      </c>
      <c r="E146" s="97">
        <v>20.399999999999999</v>
      </c>
      <c r="F146" s="97">
        <v>100</v>
      </c>
      <c r="G146" s="96" t="s">
        <v>28</v>
      </c>
      <c r="H146" s="98" t="s">
        <v>191</v>
      </c>
    </row>
    <row r="147" spans="1:251" x14ac:dyDescent="0.2">
      <c r="A147" s="28" t="s">
        <v>17</v>
      </c>
      <c r="B147" s="13">
        <f>SUM(B140:B146)</f>
        <v>780</v>
      </c>
      <c r="C147" s="29">
        <f>SUM(C140:C146)</f>
        <v>24.1</v>
      </c>
      <c r="D147" s="29">
        <f>SUM(D140:D146)</f>
        <v>24.619999999999997</v>
      </c>
      <c r="E147" s="29">
        <f>SUM(E140:E146)</f>
        <v>118.85999999999999</v>
      </c>
      <c r="F147" s="29">
        <f>SUM(F140:F146)</f>
        <v>809.29</v>
      </c>
      <c r="G147" s="13"/>
      <c r="H147" s="6"/>
    </row>
    <row r="148" spans="1:251" x14ac:dyDescent="0.2">
      <c r="A148" s="223" t="s">
        <v>57</v>
      </c>
      <c r="B148" s="223"/>
      <c r="C148" s="223"/>
      <c r="D148" s="223"/>
      <c r="E148" s="223"/>
      <c r="F148" s="223"/>
      <c r="G148" s="223"/>
      <c r="H148" s="223"/>
    </row>
    <row r="149" spans="1:251" x14ac:dyDescent="0.2">
      <c r="A149" s="222" t="s">
        <v>2</v>
      </c>
      <c r="B149" s="223" t="s">
        <v>3</v>
      </c>
      <c r="C149" s="223"/>
      <c r="D149" s="223"/>
      <c r="E149" s="223"/>
      <c r="F149" s="223"/>
      <c r="G149" s="222" t="s">
        <v>4</v>
      </c>
      <c r="H149" s="222" t="s">
        <v>5</v>
      </c>
    </row>
    <row r="150" spans="1:251" ht="11.45" customHeight="1" x14ac:dyDescent="0.2">
      <c r="A150" s="222"/>
      <c r="B150" s="13" t="s">
        <v>6</v>
      </c>
      <c r="C150" s="14" t="s">
        <v>7</v>
      </c>
      <c r="D150" s="14" t="s">
        <v>8</v>
      </c>
      <c r="E150" s="14" t="s">
        <v>9</v>
      </c>
      <c r="F150" s="14" t="s">
        <v>10</v>
      </c>
      <c r="G150" s="222"/>
      <c r="H150" s="222"/>
    </row>
    <row r="151" spans="1:251" x14ac:dyDescent="0.2">
      <c r="A151" s="222" t="s">
        <v>11</v>
      </c>
      <c r="B151" s="222"/>
      <c r="C151" s="222"/>
      <c r="D151" s="222"/>
      <c r="E151" s="222"/>
      <c r="F151" s="222"/>
      <c r="G151" s="222"/>
      <c r="H151" s="222"/>
    </row>
    <row r="152" spans="1:251" ht="22.5" customHeight="1" x14ac:dyDescent="0.2">
      <c r="A152" s="6" t="s">
        <v>221</v>
      </c>
      <c r="B152" s="3">
        <v>150</v>
      </c>
      <c r="C152" s="32">
        <v>21.1</v>
      </c>
      <c r="D152" s="32">
        <v>13.2</v>
      </c>
      <c r="E152" s="32">
        <v>39.200000000000003</v>
      </c>
      <c r="F152" s="32">
        <v>362.4</v>
      </c>
      <c r="G152" s="35" t="s">
        <v>222</v>
      </c>
      <c r="H152" s="6" t="s">
        <v>148</v>
      </c>
    </row>
    <row r="153" spans="1:251" ht="11.25" customHeight="1" x14ac:dyDescent="0.2">
      <c r="A153" s="6" t="s">
        <v>223</v>
      </c>
      <c r="B153" s="31">
        <v>50</v>
      </c>
      <c r="C153" s="10">
        <v>2.76</v>
      </c>
      <c r="D153" s="10">
        <v>6.5</v>
      </c>
      <c r="E153" s="10">
        <v>29.4</v>
      </c>
      <c r="F153" s="10">
        <v>187.5</v>
      </c>
      <c r="G153" s="1" t="s">
        <v>224</v>
      </c>
      <c r="H153" s="16" t="s">
        <v>210</v>
      </c>
    </row>
    <row r="154" spans="1:251" s="22" customFormat="1" ht="12" customHeight="1" x14ac:dyDescent="0.2">
      <c r="A154" s="6" t="s">
        <v>212</v>
      </c>
      <c r="B154" s="4">
        <v>100</v>
      </c>
      <c r="C154" s="69">
        <v>0.4</v>
      </c>
      <c r="D154" s="69">
        <v>0.4</v>
      </c>
      <c r="E154" s="69">
        <f>19.6/2</f>
        <v>9.8000000000000007</v>
      </c>
      <c r="F154" s="69">
        <f>94/2</f>
        <v>47</v>
      </c>
      <c r="G154" s="4" t="s">
        <v>32</v>
      </c>
      <c r="H154" s="6" t="s">
        <v>33</v>
      </c>
    </row>
    <row r="155" spans="1:251" ht="12" customHeight="1" x14ac:dyDescent="0.2">
      <c r="A155" s="2" t="s">
        <v>13</v>
      </c>
      <c r="B155" s="4">
        <v>215</v>
      </c>
      <c r="C155" s="26">
        <v>7.0000000000000007E-2</v>
      </c>
      <c r="D155" s="26">
        <v>0.02</v>
      </c>
      <c r="E155" s="26">
        <v>15</v>
      </c>
      <c r="F155" s="26">
        <v>60</v>
      </c>
      <c r="G155" s="4" t="s">
        <v>14</v>
      </c>
      <c r="H155" s="6" t="s">
        <v>15</v>
      </c>
    </row>
    <row r="156" spans="1:251" x14ac:dyDescent="0.2">
      <c r="A156" s="28" t="s">
        <v>17</v>
      </c>
      <c r="B156" s="13">
        <f>SUM(B152:B155)</f>
        <v>515</v>
      </c>
      <c r="C156" s="29">
        <f>SUM(C152:C155)</f>
        <v>24.33</v>
      </c>
      <c r="D156" s="29">
        <f>SUM(D152:D155)</f>
        <v>20.119999999999997</v>
      </c>
      <c r="E156" s="29">
        <f>SUM(E152:E155)</f>
        <v>93.399999999999991</v>
      </c>
      <c r="F156" s="29">
        <f>SUM(F152:F155)</f>
        <v>656.9</v>
      </c>
      <c r="G156" s="13"/>
      <c r="H156" s="6"/>
    </row>
    <row r="157" spans="1:251" x14ac:dyDescent="0.2">
      <c r="A157" s="223" t="s">
        <v>285</v>
      </c>
      <c r="B157" s="223"/>
      <c r="C157" s="223"/>
      <c r="D157" s="223"/>
      <c r="E157" s="223"/>
      <c r="F157" s="223"/>
      <c r="G157" s="223"/>
      <c r="H157" s="223"/>
    </row>
    <row r="158" spans="1:251" ht="12.75" customHeight="1" x14ac:dyDescent="0.2">
      <c r="A158" s="6" t="s">
        <v>202</v>
      </c>
      <c r="B158" s="4">
        <v>200</v>
      </c>
      <c r="C158" s="17">
        <v>1.62</v>
      </c>
      <c r="D158" s="17">
        <v>2.19</v>
      </c>
      <c r="E158" s="17">
        <v>12.81</v>
      </c>
      <c r="F158" s="17">
        <v>77.13</v>
      </c>
      <c r="G158" s="5" t="s">
        <v>203</v>
      </c>
      <c r="H158" s="2" t="s">
        <v>204</v>
      </c>
    </row>
    <row r="159" spans="1:251" s="18" customFormat="1" x14ac:dyDescent="0.2">
      <c r="A159" s="2" t="s">
        <v>225</v>
      </c>
      <c r="B159" s="31">
        <v>90</v>
      </c>
      <c r="C159" s="10">
        <v>14.18</v>
      </c>
      <c r="D159" s="10">
        <v>13.8</v>
      </c>
      <c r="E159" s="10">
        <v>11.79</v>
      </c>
      <c r="F159" s="10">
        <v>230.4</v>
      </c>
      <c r="G159" s="39" t="s">
        <v>226</v>
      </c>
      <c r="H159" s="9" t="s">
        <v>227</v>
      </c>
    </row>
    <row r="160" spans="1:251" x14ac:dyDescent="0.2">
      <c r="A160" s="6" t="s">
        <v>66</v>
      </c>
      <c r="B160" s="4">
        <v>150</v>
      </c>
      <c r="C160" s="17">
        <v>3.44</v>
      </c>
      <c r="D160" s="17">
        <v>13.15</v>
      </c>
      <c r="E160" s="17">
        <v>27.92</v>
      </c>
      <c r="F160" s="17">
        <v>243.75</v>
      </c>
      <c r="G160" s="4" t="s">
        <v>67</v>
      </c>
      <c r="H160" s="2" t="s">
        <v>68</v>
      </c>
    </row>
    <row r="161" spans="1:251" x14ac:dyDescent="0.2">
      <c r="A161" s="6" t="s">
        <v>24</v>
      </c>
      <c r="B161" s="4">
        <v>200</v>
      </c>
      <c r="C161" s="5">
        <v>0.15</v>
      </c>
      <c r="D161" s="5">
        <v>0.06</v>
      </c>
      <c r="E161" s="5">
        <v>20.65</v>
      </c>
      <c r="F161" s="5">
        <v>82.9</v>
      </c>
      <c r="G161" s="5" t="s">
        <v>25</v>
      </c>
      <c r="H161" s="2" t="s">
        <v>26</v>
      </c>
    </row>
    <row r="162" spans="1:251" s="94" customFormat="1" x14ac:dyDescent="0.2">
      <c r="A162" s="164" t="s">
        <v>27</v>
      </c>
      <c r="B162" s="97">
        <v>40</v>
      </c>
      <c r="C162" s="97">
        <v>2.6</v>
      </c>
      <c r="D162" s="97">
        <v>0.4</v>
      </c>
      <c r="E162" s="97">
        <v>17.2</v>
      </c>
      <c r="F162" s="97">
        <v>85</v>
      </c>
      <c r="G162" s="97" t="s">
        <v>28</v>
      </c>
      <c r="H162" s="95" t="s">
        <v>29</v>
      </c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6"/>
      <c r="W162" s="196"/>
      <c r="X162" s="196"/>
      <c r="Y162" s="196"/>
      <c r="Z162" s="196"/>
      <c r="AA162" s="196"/>
      <c r="AB162" s="196"/>
      <c r="AC162" s="196"/>
      <c r="AD162" s="196"/>
      <c r="AE162" s="196"/>
      <c r="AF162" s="196"/>
      <c r="AG162" s="196"/>
      <c r="AH162" s="196"/>
      <c r="AI162" s="196"/>
      <c r="AJ162" s="196"/>
      <c r="AK162" s="196"/>
      <c r="AL162" s="196"/>
      <c r="AM162" s="196"/>
      <c r="AN162" s="196"/>
      <c r="AO162" s="196"/>
      <c r="AP162" s="196"/>
      <c r="AQ162" s="196"/>
      <c r="AR162" s="196"/>
      <c r="AS162" s="196"/>
      <c r="AT162" s="196"/>
      <c r="AU162" s="196"/>
      <c r="AV162" s="196"/>
      <c r="AW162" s="196"/>
      <c r="AX162" s="196"/>
      <c r="AY162" s="196"/>
      <c r="AZ162" s="196"/>
      <c r="BA162" s="196"/>
      <c r="BB162" s="196"/>
      <c r="BC162" s="196"/>
      <c r="BD162" s="196"/>
      <c r="BE162" s="196"/>
      <c r="BF162" s="196"/>
      <c r="BG162" s="196"/>
      <c r="BH162" s="196"/>
      <c r="BI162" s="196"/>
      <c r="BJ162" s="196"/>
      <c r="BK162" s="196"/>
      <c r="BL162" s="196"/>
      <c r="BM162" s="196"/>
      <c r="BN162" s="196"/>
      <c r="BO162" s="196"/>
      <c r="BP162" s="196"/>
      <c r="BQ162" s="196"/>
      <c r="BR162" s="196"/>
      <c r="BS162" s="196"/>
      <c r="BT162" s="196"/>
      <c r="BU162" s="196"/>
      <c r="BV162" s="196"/>
      <c r="BW162" s="196"/>
      <c r="BX162" s="196"/>
      <c r="BY162" s="196"/>
      <c r="BZ162" s="196"/>
      <c r="CA162" s="196"/>
      <c r="CB162" s="196"/>
      <c r="CC162" s="196"/>
      <c r="CD162" s="196"/>
      <c r="CE162" s="196"/>
      <c r="CF162" s="196"/>
      <c r="CG162" s="196"/>
      <c r="CH162" s="196"/>
      <c r="CI162" s="196"/>
      <c r="CJ162" s="196"/>
      <c r="CK162" s="196"/>
      <c r="CL162" s="196"/>
      <c r="CM162" s="196"/>
      <c r="CN162" s="196"/>
      <c r="CO162" s="196"/>
      <c r="CP162" s="196"/>
      <c r="CQ162" s="196"/>
      <c r="CR162" s="196"/>
      <c r="CS162" s="196"/>
      <c r="CT162" s="196"/>
      <c r="CU162" s="196"/>
      <c r="CV162" s="196"/>
      <c r="CW162" s="196"/>
      <c r="CX162" s="196"/>
      <c r="CY162" s="196"/>
      <c r="CZ162" s="196"/>
      <c r="DA162" s="196"/>
      <c r="DB162" s="196"/>
      <c r="DC162" s="196"/>
      <c r="DD162" s="196"/>
      <c r="DE162" s="196"/>
      <c r="DF162" s="196"/>
      <c r="DG162" s="196"/>
      <c r="DH162" s="196"/>
      <c r="DI162" s="196"/>
      <c r="DJ162" s="196"/>
      <c r="DK162" s="196"/>
      <c r="DL162" s="196"/>
      <c r="DM162" s="196"/>
      <c r="DN162" s="196"/>
      <c r="DO162" s="196"/>
      <c r="DP162" s="196"/>
      <c r="DQ162" s="196"/>
      <c r="DR162" s="196"/>
      <c r="DS162" s="196"/>
      <c r="DT162" s="196"/>
      <c r="DU162" s="196"/>
      <c r="DV162" s="196"/>
      <c r="DW162" s="196"/>
      <c r="DX162" s="196"/>
      <c r="DY162" s="196"/>
      <c r="DZ162" s="196"/>
      <c r="EA162" s="196"/>
      <c r="EB162" s="196"/>
      <c r="EC162" s="196"/>
      <c r="ED162" s="196"/>
      <c r="EE162" s="196"/>
      <c r="EF162" s="196"/>
      <c r="EG162" s="196"/>
      <c r="EH162" s="196"/>
      <c r="EI162" s="196"/>
      <c r="EJ162" s="196"/>
      <c r="EK162" s="196"/>
      <c r="EL162" s="196"/>
      <c r="EM162" s="196"/>
      <c r="EN162" s="196"/>
      <c r="EO162" s="196"/>
      <c r="EP162" s="196"/>
      <c r="EQ162" s="196"/>
      <c r="ER162" s="196"/>
      <c r="ES162" s="196"/>
      <c r="ET162" s="196"/>
      <c r="EU162" s="196"/>
      <c r="EV162" s="196"/>
      <c r="EW162" s="196"/>
      <c r="EX162" s="196"/>
      <c r="EY162" s="196"/>
      <c r="EZ162" s="196"/>
      <c r="FA162" s="196"/>
      <c r="FB162" s="196"/>
      <c r="FC162" s="196"/>
      <c r="FD162" s="196"/>
      <c r="FE162" s="196"/>
      <c r="FF162" s="196"/>
      <c r="FG162" s="196"/>
      <c r="FH162" s="196"/>
      <c r="FI162" s="196"/>
      <c r="FJ162" s="196"/>
      <c r="FK162" s="196"/>
      <c r="FL162" s="196"/>
      <c r="FM162" s="196"/>
      <c r="FN162" s="196"/>
      <c r="FO162" s="196"/>
      <c r="FP162" s="196"/>
      <c r="FQ162" s="196"/>
      <c r="FR162" s="196"/>
      <c r="FS162" s="196"/>
      <c r="FT162" s="196"/>
      <c r="FU162" s="196"/>
      <c r="FV162" s="196"/>
      <c r="FW162" s="196"/>
      <c r="FX162" s="196"/>
      <c r="FY162" s="196"/>
      <c r="FZ162" s="196"/>
      <c r="GA162" s="196"/>
      <c r="GB162" s="196"/>
      <c r="GC162" s="196"/>
      <c r="GD162" s="196"/>
      <c r="GE162" s="196"/>
      <c r="GF162" s="196"/>
      <c r="GG162" s="196"/>
      <c r="GH162" s="196"/>
      <c r="GI162" s="196"/>
      <c r="GJ162" s="196"/>
      <c r="GK162" s="196"/>
      <c r="GL162" s="196"/>
      <c r="GM162" s="196"/>
      <c r="GN162" s="196"/>
      <c r="GO162" s="196"/>
      <c r="GP162" s="196"/>
      <c r="GQ162" s="196"/>
      <c r="GR162" s="196"/>
      <c r="GS162" s="196"/>
      <c r="GT162" s="196"/>
      <c r="GU162" s="196"/>
      <c r="GV162" s="196"/>
      <c r="GW162" s="196"/>
      <c r="GX162" s="196"/>
      <c r="GY162" s="196"/>
      <c r="GZ162" s="196"/>
      <c r="HA162" s="196"/>
      <c r="HB162" s="196"/>
      <c r="HC162" s="196"/>
      <c r="HD162" s="196"/>
      <c r="HE162" s="196"/>
      <c r="HF162" s="196"/>
      <c r="HG162" s="196"/>
      <c r="HH162" s="196"/>
      <c r="HI162" s="196"/>
      <c r="HJ162" s="196"/>
      <c r="HK162" s="196"/>
      <c r="HL162" s="196"/>
      <c r="HM162" s="196"/>
      <c r="HN162" s="196"/>
      <c r="HO162" s="196"/>
      <c r="HP162" s="196"/>
      <c r="HQ162" s="196"/>
      <c r="HR162" s="196"/>
      <c r="HS162" s="196"/>
      <c r="HT162" s="196"/>
      <c r="HU162" s="196"/>
      <c r="HV162" s="196"/>
      <c r="HW162" s="196"/>
      <c r="HX162" s="196"/>
      <c r="HY162" s="196"/>
      <c r="HZ162" s="196"/>
      <c r="IA162" s="196"/>
      <c r="IB162" s="196"/>
      <c r="IC162" s="196"/>
      <c r="ID162" s="196"/>
      <c r="IE162" s="196"/>
      <c r="IF162" s="196"/>
      <c r="IG162" s="196"/>
      <c r="IH162" s="196"/>
      <c r="II162" s="196"/>
      <c r="IJ162" s="196"/>
      <c r="IK162" s="196"/>
      <c r="IL162" s="196"/>
      <c r="IM162" s="196"/>
      <c r="IN162" s="196"/>
      <c r="IO162" s="196"/>
      <c r="IP162" s="196"/>
      <c r="IQ162" s="196"/>
    </row>
    <row r="163" spans="1:251" s="94" customFormat="1" x14ac:dyDescent="0.2">
      <c r="A163" s="164" t="s">
        <v>190</v>
      </c>
      <c r="B163" s="96">
        <v>40</v>
      </c>
      <c r="C163" s="97">
        <v>3.2</v>
      </c>
      <c r="D163" s="97">
        <v>0.4</v>
      </c>
      <c r="E163" s="97">
        <v>20.399999999999999</v>
      </c>
      <c r="F163" s="97">
        <v>100</v>
      </c>
      <c r="G163" s="96" t="s">
        <v>28</v>
      </c>
      <c r="H163" s="98" t="s">
        <v>191</v>
      </c>
    </row>
    <row r="164" spans="1:251" x14ac:dyDescent="0.2">
      <c r="A164" s="28" t="s">
        <v>17</v>
      </c>
      <c r="B164" s="13">
        <f>SUM(B158:B163)</f>
        <v>720</v>
      </c>
      <c r="C164" s="29">
        <f>SUM(C158:C163)</f>
        <v>25.19</v>
      </c>
      <c r="D164" s="29">
        <f>SUM(D158:D163)</f>
        <v>29.999999999999996</v>
      </c>
      <c r="E164" s="29">
        <f>SUM(E158:E163)</f>
        <v>110.77000000000001</v>
      </c>
      <c r="F164" s="29">
        <f>SUM(F158:F163)</f>
        <v>819.18</v>
      </c>
      <c r="G164" s="13"/>
      <c r="H164" s="6"/>
    </row>
    <row r="165" spans="1:251" x14ac:dyDescent="0.2">
      <c r="A165" s="223" t="s">
        <v>65</v>
      </c>
      <c r="B165" s="223"/>
      <c r="C165" s="223"/>
      <c r="D165" s="223"/>
      <c r="E165" s="223"/>
      <c r="F165" s="223"/>
      <c r="G165" s="223"/>
      <c r="H165" s="223"/>
    </row>
    <row r="166" spans="1:251" x14ac:dyDescent="0.2">
      <c r="A166" s="222" t="s">
        <v>2</v>
      </c>
      <c r="B166" s="223" t="s">
        <v>3</v>
      </c>
      <c r="C166" s="223"/>
      <c r="D166" s="223"/>
      <c r="E166" s="223"/>
      <c r="F166" s="223"/>
      <c r="G166" s="222" t="s">
        <v>4</v>
      </c>
      <c r="H166" s="222" t="s">
        <v>5</v>
      </c>
    </row>
    <row r="167" spans="1:251" ht="11.45" customHeight="1" x14ac:dyDescent="0.2">
      <c r="A167" s="222"/>
      <c r="B167" s="13" t="s">
        <v>6</v>
      </c>
      <c r="C167" s="14" t="s">
        <v>7</v>
      </c>
      <c r="D167" s="14" t="s">
        <v>8</v>
      </c>
      <c r="E167" s="14" t="s">
        <v>9</v>
      </c>
      <c r="F167" s="14" t="s">
        <v>10</v>
      </c>
      <c r="G167" s="222"/>
      <c r="H167" s="222"/>
    </row>
    <row r="168" spans="1:251" x14ac:dyDescent="0.2">
      <c r="A168" s="222" t="s">
        <v>11</v>
      </c>
      <c r="B168" s="222"/>
      <c r="C168" s="225"/>
      <c r="D168" s="225"/>
      <c r="E168" s="225"/>
      <c r="F168" s="225"/>
      <c r="G168" s="222"/>
      <c r="H168" s="222"/>
    </row>
    <row r="169" spans="1:251" s="11" customFormat="1" x14ac:dyDescent="0.2">
      <c r="A169" s="19" t="s">
        <v>254</v>
      </c>
      <c r="B169" s="7">
        <v>90</v>
      </c>
      <c r="C169" s="10">
        <f>11.3*0.9</f>
        <v>10.170000000000002</v>
      </c>
      <c r="D169" s="10">
        <f>19.5*0.9</f>
        <v>17.55</v>
      </c>
      <c r="E169" s="10">
        <f>2.9*0.9</f>
        <v>2.61</v>
      </c>
      <c r="F169" s="10">
        <f>230.7*0.9</f>
        <v>207.63</v>
      </c>
      <c r="G169" s="8" t="s">
        <v>255</v>
      </c>
      <c r="H169" s="9" t="s">
        <v>250</v>
      </c>
    </row>
    <row r="170" spans="1:251" ht="12" customHeight="1" x14ac:dyDescent="0.2">
      <c r="A170" s="23" t="s">
        <v>142</v>
      </c>
      <c r="B170" s="5">
        <v>150</v>
      </c>
      <c r="C170" s="34">
        <v>8.6</v>
      </c>
      <c r="D170" s="34">
        <v>6.09</v>
      </c>
      <c r="E170" s="34">
        <v>38.64</v>
      </c>
      <c r="F170" s="34">
        <v>243.75</v>
      </c>
      <c r="G170" s="4" t="s">
        <v>143</v>
      </c>
      <c r="H170" s="2" t="s">
        <v>60</v>
      </c>
    </row>
    <row r="171" spans="1:251" x14ac:dyDescent="0.2">
      <c r="A171" s="23" t="s">
        <v>190</v>
      </c>
      <c r="B171" s="4">
        <v>50</v>
      </c>
      <c r="C171" s="17">
        <v>4</v>
      </c>
      <c r="D171" s="17">
        <v>0.5</v>
      </c>
      <c r="E171" s="17">
        <v>25.5</v>
      </c>
      <c r="F171" s="17">
        <v>125</v>
      </c>
      <c r="G171" s="4" t="s">
        <v>69</v>
      </c>
      <c r="H171" s="2" t="s">
        <v>191</v>
      </c>
    </row>
    <row r="172" spans="1:251" x14ac:dyDescent="0.2">
      <c r="A172" s="2" t="s">
        <v>13</v>
      </c>
      <c r="B172" s="4">
        <v>215</v>
      </c>
      <c r="C172" s="26">
        <v>7.0000000000000007E-2</v>
      </c>
      <c r="D172" s="26">
        <v>0.02</v>
      </c>
      <c r="E172" s="26">
        <v>15</v>
      </c>
      <c r="F172" s="26">
        <v>60</v>
      </c>
      <c r="G172" s="4" t="s">
        <v>14</v>
      </c>
      <c r="H172" s="6" t="s">
        <v>15</v>
      </c>
    </row>
    <row r="173" spans="1:251" ht="13.5" customHeight="1" x14ac:dyDescent="0.2">
      <c r="A173" s="28" t="s">
        <v>17</v>
      </c>
      <c r="B173" s="13">
        <f>SUM(B169:B172)</f>
        <v>505</v>
      </c>
      <c r="C173" s="29">
        <f>SUM(C169:C172)</f>
        <v>22.840000000000003</v>
      </c>
      <c r="D173" s="29">
        <f>SUM(D169:D172)</f>
        <v>24.16</v>
      </c>
      <c r="E173" s="29">
        <f>SUM(E169:E172)</f>
        <v>81.75</v>
      </c>
      <c r="F173" s="29">
        <f>SUM(F169:F172)</f>
        <v>636.38</v>
      </c>
      <c r="G173" s="13"/>
      <c r="H173" s="6"/>
    </row>
    <row r="174" spans="1:251" x14ac:dyDescent="0.2">
      <c r="A174" s="223" t="s">
        <v>285</v>
      </c>
      <c r="B174" s="223"/>
      <c r="C174" s="223"/>
      <c r="D174" s="223"/>
      <c r="E174" s="223"/>
      <c r="F174" s="223"/>
      <c r="G174" s="223"/>
      <c r="H174" s="223"/>
    </row>
    <row r="175" spans="1:251" ht="12.75" customHeight="1" x14ac:dyDescent="0.2">
      <c r="A175" s="6" t="s">
        <v>144</v>
      </c>
      <c r="B175" s="5">
        <v>200</v>
      </c>
      <c r="C175" s="17">
        <v>1.2</v>
      </c>
      <c r="D175" s="17">
        <v>5.2</v>
      </c>
      <c r="E175" s="17">
        <v>6.5</v>
      </c>
      <c r="F175" s="17">
        <v>77.010000000000005</v>
      </c>
      <c r="G175" s="5" t="s">
        <v>80</v>
      </c>
      <c r="H175" s="43" t="s">
        <v>70</v>
      </c>
    </row>
    <row r="176" spans="1:251" x14ac:dyDescent="0.2">
      <c r="A176" s="2" t="s">
        <v>198</v>
      </c>
      <c r="B176" s="4">
        <v>90</v>
      </c>
      <c r="C176" s="5">
        <v>11.1</v>
      </c>
      <c r="D176" s="5">
        <v>14.26</v>
      </c>
      <c r="E176" s="5">
        <v>10.199999999999999</v>
      </c>
      <c r="F176" s="5">
        <v>215.87</v>
      </c>
      <c r="G176" s="4" t="s">
        <v>265</v>
      </c>
      <c r="H176" s="6" t="s">
        <v>59</v>
      </c>
    </row>
    <row r="177" spans="1:251" ht="12" customHeight="1" x14ac:dyDescent="0.2">
      <c r="A177" s="6" t="s">
        <v>192</v>
      </c>
      <c r="B177" s="4">
        <v>150</v>
      </c>
      <c r="C177" s="26">
        <v>5.52</v>
      </c>
      <c r="D177" s="26">
        <v>4.51</v>
      </c>
      <c r="E177" s="26">
        <v>26.45</v>
      </c>
      <c r="F177" s="26">
        <v>168.45</v>
      </c>
      <c r="G177" s="4" t="s">
        <v>193</v>
      </c>
      <c r="H177" s="6" t="s">
        <v>194</v>
      </c>
    </row>
    <row r="178" spans="1:251" ht="34.5" customHeight="1" x14ac:dyDescent="0.2">
      <c r="A178" s="23" t="s">
        <v>81</v>
      </c>
      <c r="B178" s="5">
        <v>60</v>
      </c>
      <c r="C178" s="17">
        <v>1.38</v>
      </c>
      <c r="D178" s="17">
        <v>0.06</v>
      </c>
      <c r="E178" s="17">
        <v>4.9400000000000004</v>
      </c>
      <c r="F178" s="17">
        <v>26.6</v>
      </c>
      <c r="G178" s="5">
        <v>304</v>
      </c>
      <c r="H178" s="2" t="s">
        <v>82</v>
      </c>
    </row>
    <row r="179" spans="1:251" x14ac:dyDescent="0.2">
      <c r="A179" s="6" t="s">
        <v>252</v>
      </c>
      <c r="B179" s="4">
        <v>200</v>
      </c>
      <c r="C179" s="4">
        <v>0</v>
      </c>
      <c r="D179" s="4">
        <v>0</v>
      </c>
      <c r="E179" s="4">
        <v>19.97</v>
      </c>
      <c r="F179" s="4">
        <v>76</v>
      </c>
      <c r="G179" s="4" t="s">
        <v>253</v>
      </c>
      <c r="H179" s="2" t="s">
        <v>56</v>
      </c>
    </row>
    <row r="180" spans="1:251" s="94" customFormat="1" x14ac:dyDescent="0.2">
      <c r="A180" s="164" t="s">
        <v>27</v>
      </c>
      <c r="B180" s="97">
        <v>40</v>
      </c>
      <c r="C180" s="97">
        <v>2.6</v>
      </c>
      <c r="D180" s="97">
        <v>0.4</v>
      </c>
      <c r="E180" s="97">
        <v>17.2</v>
      </c>
      <c r="F180" s="97">
        <v>85</v>
      </c>
      <c r="G180" s="97" t="s">
        <v>28</v>
      </c>
      <c r="H180" s="95" t="s">
        <v>29</v>
      </c>
      <c r="I180" s="196"/>
      <c r="J180" s="196"/>
      <c r="K180" s="196"/>
      <c r="L180" s="196"/>
      <c r="M180" s="196"/>
      <c r="N180" s="196"/>
      <c r="O180" s="196"/>
      <c r="P180" s="196"/>
      <c r="Q180" s="196"/>
      <c r="R180" s="196"/>
      <c r="S180" s="196"/>
      <c r="T180" s="196"/>
      <c r="U180" s="196"/>
      <c r="V180" s="196"/>
      <c r="W180" s="196"/>
      <c r="X180" s="196"/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196"/>
      <c r="AS180" s="196"/>
      <c r="AT180" s="196"/>
      <c r="AU180" s="196"/>
      <c r="AV180" s="196"/>
      <c r="AW180" s="196"/>
      <c r="AX180" s="196"/>
      <c r="AY180" s="196"/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196"/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  <c r="EU180" s="196"/>
      <c r="EV180" s="196"/>
      <c r="EW180" s="196"/>
      <c r="EX180" s="196"/>
      <c r="EY180" s="196"/>
      <c r="EZ180" s="196"/>
      <c r="FA180" s="196"/>
      <c r="FB180" s="196"/>
      <c r="FC180" s="196"/>
      <c r="FD180" s="196"/>
      <c r="FE180" s="196"/>
      <c r="FF180" s="196"/>
      <c r="FG180" s="196"/>
      <c r="FH180" s="196"/>
      <c r="FI180" s="196"/>
      <c r="FJ180" s="196"/>
      <c r="FK180" s="196"/>
      <c r="FL180" s="196"/>
      <c r="FM180" s="196"/>
      <c r="FN180" s="196"/>
      <c r="FO180" s="196"/>
      <c r="FP180" s="196"/>
      <c r="FQ180" s="196"/>
      <c r="FR180" s="196"/>
      <c r="FS180" s="196"/>
      <c r="FT180" s="196"/>
      <c r="FU180" s="196"/>
      <c r="FV180" s="196"/>
      <c r="FW180" s="196"/>
      <c r="FX180" s="196"/>
      <c r="FY180" s="196"/>
      <c r="FZ180" s="196"/>
      <c r="GA180" s="196"/>
      <c r="GB180" s="196"/>
      <c r="GC180" s="196"/>
      <c r="GD180" s="196"/>
      <c r="GE180" s="196"/>
      <c r="GF180" s="196"/>
      <c r="GG180" s="196"/>
      <c r="GH180" s="196"/>
      <c r="GI180" s="196"/>
      <c r="GJ180" s="196"/>
      <c r="GK180" s="196"/>
      <c r="GL180" s="196"/>
      <c r="GM180" s="196"/>
      <c r="GN180" s="196"/>
      <c r="GO180" s="196"/>
      <c r="GP180" s="196"/>
      <c r="GQ180" s="196"/>
      <c r="GR180" s="196"/>
      <c r="GS180" s="196"/>
      <c r="GT180" s="196"/>
      <c r="GU180" s="196"/>
      <c r="GV180" s="196"/>
      <c r="GW180" s="196"/>
      <c r="GX180" s="196"/>
      <c r="GY180" s="196"/>
      <c r="GZ180" s="196"/>
      <c r="HA180" s="196"/>
      <c r="HB180" s="196"/>
      <c r="HC180" s="196"/>
      <c r="HD180" s="196"/>
      <c r="HE180" s="196"/>
      <c r="HF180" s="196"/>
      <c r="HG180" s="196"/>
      <c r="HH180" s="196"/>
      <c r="HI180" s="196"/>
      <c r="HJ180" s="196"/>
      <c r="HK180" s="196"/>
      <c r="HL180" s="196"/>
      <c r="HM180" s="196"/>
      <c r="HN180" s="196"/>
      <c r="HO180" s="196"/>
      <c r="HP180" s="196"/>
      <c r="HQ180" s="196"/>
      <c r="HR180" s="196"/>
      <c r="HS180" s="196"/>
      <c r="HT180" s="196"/>
      <c r="HU180" s="196"/>
      <c r="HV180" s="196"/>
      <c r="HW180" s="196"/>
      <c r="HX180" s="196"/>
      <c r="HY180" s="196"/>
      <c r="HZ180" s="196"/>
      <c r="IA180" s="196"/>
      <c r="IB180" s="196"/>
      <c r="IC180" s="196"/>
      <c r="ID180" s="196"/>
      <c r="IE180" s="196"/>
      <c r="IF180" s="196"/>
      <c r="IG180" s="196"/>
      <c r="IH180" s="196"/>
      <c r="II180" s="196"/>
      <c r="IJ180" s="196"/>
      <c r="IK180" s="196"/>
      <c r="IL180" s="196"/>
      <c r="IM180" s="196"/>
      <c r="IN180" s="196"/>
      <c r="IO180" s="196"/>
      <c r="IP180" s="196"/>
      <c r="IQ180" s="196"/>
    </row>
    <row r="181" spans="1:251" s="94" customFormat="1" x14ac:dyDescent="0.2">
      <c r="A181" s="164" t="s">
        <v>190</v>
      </c>
      <c r="B181" s="96">
        <v>40</v>
      </c>
      <c r="C181" s="97">
        <v>3.2</v>
      </c>
      <c r="D181" s="97">
        <v>0.4</v>
      </c>
      <c r="E181" s="97">
        <v>20.399999999999999</v>
      </c>
      <c r="F181" s="97">
        <v>100</v>
      </c>
      <c r="G181" s="96" t="s">
        <v>28</v>
      </c>
      <c r="H181" s="98" t="s">
        <v>191</v>
      </c>
    </row>
    <row r="182" spans="1:251" x14ac:dyDescent="0.2">
      <c r="A182" s="28" t="s">
        <v>17</v>
      </c>
      <c r="B182" s="13">
        <f>SUM(B175:B181)</f>
        <v>780</v>
      </c>
      <c r="C182" s="29">
        <f>SUM(C175:C181)</f>
        <v>25</v>
      </c>
      <c r="D182" s="29">
        <f>SUM(D175:D181)</f>
        <v>24.829999999999995</v>
      </c>
      <c r="E182" s="29">
        <f>SUM(E175:E181)</f>
        <v>105.66</v>
      </c>
      <c r="F182" s="29">
        <f>SUM(F175:F181)</f>
        <v>748.93000000000006</v>
      </c>
      <c r="G182" s="13"/>
      <c r="H182" s="6"/>
    </row>
  </sheetData>
  <mergeCells count="73">
    <mergeCell ref="A2:H2"/>
    <mergeCell ref="A3:H3"/>
    <mergeCell ref="A4:A5"/>
    <mergeCell ref="B4:F4"/>
    <mergeCell ref="G4:G5"/>
    <mergeCell ref="H4:H5"/>
    <mergeCell ref="A6:H6"/>
    <mergeCell ref="A13:H13"/>
    <mergeCell ref="A23:H23"/>
    <mergeCell ref="A24:A25"/>
    <mergeCell ref="B24:F24"/>
    <mergeCell ref="G24:G25"/>
    <mergeCell ref="H24:H25"/>
    <mergeCell ref="A26:H26"/>
    <mergeCell ref="A32:H32"/>
    <mergeCell ref="A40:H40"/>
    <mergeCell ref="A41:A42"/>
    <mergeCell ref="B41:F41"/>
    <mergeCell ref="G41:G42"/>
    <mergeCell ref="H41:H42"/>
    <mergeCell ref="A43:H43"/>
    <mergeCell ref="A50:H50"/>
    <mergeCell ref="A58:H58"/>
    <mergeCell ref="A59:A60"/>
    <mergeCell ref="B59:F59"/>
    <mergeCell ref="G59:G60"/>
    <mergeCell ref="H59:H60"/>
    <mergeCell ref="A78:H78"/>
    <mergeCell ref="A85:H85"/>
    <mergeCell ref="A61:H61"/>
    <mergeCell ref="A66:H66"/>
    <mergeCell ref="A75:H75"/>
    <mergeCell ref="A76:A77"/>
    <mergeCell ref="B76:F76"/>
    <mergeCell ref="G76:G77"/>
    <mergeCell ref="H76:H77"/>
    <mergeCell ref="A93:H93"/>
    <mergeCell ref="A94:H94"/>
    <mergeCell ref="A95:A96"/>
    <mergeCell ref="B95:F95"/>
    <mergeCell ref="G95:G96"/>
    <mergeCell ref="H95:H96"/>
    <mergeCell ref="A97:H97"/>
    <mergeCell ref="A103:H103"/>
    <mergeCell ref="A111:H111"/>
    <mergeCell ref="A112:A113"/>
    <mergeCell ref="B112:F112"/>
    <mergeCell ref="G112:G113"/>
    <mergeCell ref="H112:H113"/>
    <mergeCell ref="H149:H150"/>
    <mergeCell ref="A114:H114"/>
    <mergeCell ref="A120:H120"/>
    <mergeCell ref="A129:H129"/>
    <mergeCell ref="A130:A131"/>
    <mergeCell ref="B130:F130"/>
    <mergeCell ref="G130:G131"/>
    <mergeCell ref="H130:H131"/>
    <mergeCell ref="A1:H1"/>
    <mergeCell ref="A168:H168"/>
    <mergeCell ref="A174:H174"/>
    <mergeCell ref="A151:H151"/>
    <mergeCell ref="A157:H157"/>
    <mergeCell ref="A165:H165"/>
    <mergeCell ref="A166:A167"/>
    <mergeCell ref="B166:F166"/>
    <mergeCell ref="G166:G167"/>
    <mergeCell ref="H166:H167"/>
    <mergeCell ref="A132:H132"/>
    <mergeCell ref="A139:H139"/>
    <mergeCell ref="A148:H148"/>
    <mergeCell ref="A149:A150"/>
    <mergeCell ref="B149:F149"/>
    <mergeCell ref="G149:G150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4"/>
  <sheetViews>
    <sheetView zoomScale="130" zoomScaleNormal="130" workbookViewId="0">
      <pane ySplit="1" topLeftCell="A2" activePane="bottomLeft" state="frozen"/>
      <selection pane="bottomLeft" activeCell="N10" sqref="N10"/>
    </sheetView>
  </sheetViews>
  <sheetFormatPr defaultRowHeight="11.25" x14ac:dyDescent="0.2"/>
  <cols>
    <col min="1" max="1" width="32.7109375" style="12" customWidth="1"/>
    <col min="2" max="2" width="7.7109375" style="12" customWidth="1"/>
    <col min="3" max="3" width="8.5703125" style="70" customWidth="1"/>
    <col min="4" max="4" width="8.140625" style="70" customWidth="1"/>
    <col min="5" max="5" width="9.42578125" style="70" customWidth="1"/>
    <col min="6" max="6" width="7.7109375" style="70" customWidth="1"/>
    <col min="7" max="7" width="8.42578125" style="12" customWidth="1"/>
    <col min="8" max="8" width="17.28515625" style="12" customWidth="1"/>
    <col min="9" max="256" width="9.140625" style="12"/>
    <col min="257" max="257" width="32.7109375" style="12" customWidth="1"/>
    <col min="258" max="258" width="7.7109375" style="12" customWidth="1"/>
    <col min="259" max="259" width="8.5703125" style="12" customWidth="1"/>
    <col min="260" max="260" width="8.140625" style="12" customWidth="1"/>
    <col min="261" max="261" width="9.42578125" style="12" customWidth="1"/>
    <col min="262" max="262" width="7.7109375" style="12" customWidth="1"/>
    <col min="263" max="263" width="8.42578125" style="12" customWidth="1"/>
    <col min="264" max="264" width="17.28515625" style="12" customWidth="1"/>
    <col min="265" max="512" width="9.140625" style="12"/>
    <col min="513" max="513" width="32.7109375" style="12" customWidth="1"/>
    <col min="514" max="514" width="7.7109375" style="12" customWidth="1"/>
    <col min="515" max="515" width="8.5703125" style="12" customWidth="1"/>
    <col min="516" max="516" width="8.140625" style="12" customWidth="1"/>
    <col min="517" max="517" width="9.42578125" style="12" customWidth="1"/>
    <col min="518" max="518" width="7.7109375" style="12" customWidth="1"/>
    <col min="519" max="519" width="8.42578125" style="12" customWidth="1"/>
    <col min="520" max="520" width="17.28515625" style="12" customWidth="1"/>
    <col min="521" max="768" width="9.140625" style="12"/>
    <col min="769" max="769" width="32.7109375" style="12" customWidth="1"/>
    <col min="770" max="770" width="7.7109375" style="12" customWidth="1"/>
    <col min="771" max="771" width="8.5703125" style="12" customWidth="1"/>
    <col min="772" max="772" width="8.140625" style="12" customWidth="1"/>
    <col min="773" max="773" width="9.42578125" style="12" customWidth="1"/>
    <col min="774" max="774" width="7.7109375" style="12" customWidth="1"/>
    <col min="775" max="775" width="8.42578125" style="12" customWidth="1"/>
    <col min="776" max="776" width="17.28515625" style="12" customWidth="1"/>
    <col min="777" max="1024" width="9.140625" style="12"/>
    <col min="1025" max="1025" width="32.7109375" style="12" customWidth="1"/>
    <col min="1026" max="1026" width="7.7109375" style="12" customWidth="1"/>
    <col min="1027" max="1027" width="8.5703125" style="12" customWidth="1"/>
    <col min="1028" max="1028" width="8.140625" style="12" customWidth="1"/>
    <col min="1029" max="1029" width="9.42578125" style="12" customWidth="1"/>
    <col min="1030" max="1030" width="7.7109375" style="12" customWidth="1"/>
    <col min="1031" max="1031" width="8.42578125" style="12" customWidth="1"/>
    <col min="1032" max="1032" width="17.28515625" style="12" customWidth="1"/>
    <col min="1033" max="1280" width="9.140625" style="12"/>
    <col min="1281" max="1281" width="32.7109375" style="12" customWidth="1"/>
    <col min="1282" max="1282" width="7.7109375" style="12" customWidth="1"/>
    <col min="1283" max="1283" width="8.5703125" style="12" customWidth="1"/>
    <col min="1284" max="1284" width="8.140625" style="12" customWidth="1"/>
    <col min="1285" max="1285" width="9.42578125" style="12" customWidth="1"/>
    <col min="1286" max="1286" width="7.7109375" style="12" customWidth="1"/>
    <col min="1287" max="1287" width="8.42578125" style="12" customWidth="1"/>
    <col min="1288" max="1288" width="17.28515625" style="12" customWidth="1"/>
    <col min="1289" max="1536" width="9.140625" style="12"/>
    <col min="1537" max="1537" width="32.7109375" style="12" customWidth="1"/>
    <col min="1538" max="1538" width="7.7109375" style="12" customWidth="1"/>
    <col min="1539" max="1539" width="8.5703125" style="12" customWidth="1"/>
    <col min="1540" max="1540" width="8.140625" style="12" customWidth="1"/>
    <col min="1541" max="1541" width="9.42578125" style="12" customWidth="1"/>
    <col min="1542" max="1542" width="7.7109375" style="12" customWidth="1"/>
    <col min="1543" max="1543" width="8.42578125" style="12" customWidth="1"/>
    <col min="1544" max="1544" width="17.28515625" style="12" customWidth="1"/>
    <col min="1545" max="1792" width="9.140625" style="12"/>
    <col min="1793" max="1793" width="32.7109375" style="12" customWidth="1"/>
    <col min="1794" max="1794" width="7.7109375" style="12" customWidth="1"/>
    <col min="1795" max="1795" width="8.5703125" style="12" customWidth="1"/>
    <col min="1796" max="1796" width="8.140625" style="12" customWidth="1"/>
    <col min="1797" max="1797" width="9.42578125" style="12" customWidth="1"/>
    <col min="1798" max="1798" width="7.7109375" style="12" customWidth="1"/>
    <col min="1799" max="1799" width="8.42578125" style="12" customWidth="1"/>
    <col min="1800" max="1800" width="17.28515625" style="12" customWidth="1"/>
    <col min="1801" max="2048" width="9.140625" style="12"/>
    <col min="2049" max="2049" width="32.7109375" style="12" customWidth="1"/>
    <col min="2050" max="2050" width="7.7109375" style="12" customWidth="1"/>
    <col min="2051" max="2051" width="8.5703125" style="12" customWidth="1"/>
    <col min="2052" max="2052" width="8.140625" style="12" customWidth="1"/>
    <col min="2053" max="2053" width="9.42578125" style="12" customWidth="1"/>
    <col min="2054" max="2054" width="7.7109375" style="12" customWidth="1"/>
    <col min="2055" max="2055" width="8.42578125" style="12" customWidth="1"/>
    <col min="2056" max="2056" width="17.28515625" style="12" customWidth="1"/>
    <col min="2057" max="2304" width="9.140625" style="12"/>
    <col min="2305" max="2305" width="32.7109375" style="12" customWidth="1"/>
    <col min="2306" max="2306" width="7.7109375" style="12" customWidth="1"/>
    <col min="2307" max="2307" width="8.5703125" style="12" customWidth="1"/>
    <col min="2308" max="2308" width="8.140625" style="12" customWidth="1"/>
    <col min="2309" max="2309" width="9.42578125" style="12" customWidth="1"/>
    <col min="2310" max="2310" width="7.7109375" style="12" customWidth="1"/>
    <col min="2311" max="2311" width="8.42578125" style="12" customWidth="1"/>
    <col min="2312" max="2312" width="17.28515625" style="12" customWidth="1"/>
    <col min="2313" max="2560" width="9.140625" style="12"/>
    <col min="2561" max="2561" width="32.7109375" style="12" customWidth="1"/>
    <col min="2562" max="2562" width="7.7109375" style="12" customWidth="1"/>
    <col min="2563" max="2563" width="8.5703125" style="12" customWidth="1"/>
    <col min="2564" max="2564" width="8.140625" style="12" customWidth="1"/>
    <col min="2565" max="2565" width="9.42578125" style="12" customWidth="1"/>
    <col min="2566" max="2566" width="7.7109375" style="12" customWidth="1"/>
    <col min="2567" max="2567" width="8.42578125" style="12" customWidth="1"/>
    <col min="2568" max="2568" width="17.28515625" style="12" customWidth="1"/>
    <col min="2569" max="2816" width="9.140625" style="12"/>
    <col min="2817" max="2817" width="32.7109375" style="12" customWidth="1"/>
    <col min="2818" max="2818" width="7.7109375" style="12" customWidth="1"/>
    <col min="2819" max="2819" width="8.5703125" style="12" customWidth="1"/>
    <col min="2820" max="2820" width="8.140625" style="12" customWidth="1"/>
    <col min="2821" max="2821" width="9.42578125" style="12" customWidth="1"/>
    <col min="2822" max="2822" width="7.7109375" style="12" customWidth="1"/>
    <col min="2823" max="2823" width="8.42578125" style="12" customWidth="1"/>
    <col min="2824" max="2824" width="17.28515625" style="12" customWidth="1"/>
    <col min="2825" max="3072" width="9.140625" style="12"/>
    <col min="3073" max="3073" width="32.7109375" style="12" customWidth="1"/>
    <col min="3074" max="3074" width="7.7109375" style="12" customWidth="1"/>
    <col min="3075" max="3075" width="8.5703125" style="12" customWidth="1"/>
    <col min="3076" max="3076" width="8.140625" style="12" customWidth="1"/>
    <col min="3077" max="3077" width="9.42578125" style="12" customWidth="1"/>
    <col min="3078" max="3078" width="7.7109375" style="12" customWidth="1"/>
    <col min="3079" max="3079" width="8.42578125" style="12" customWidth="1"/>
    <col min="3080" max="3080" width="17.28515625" style="12" customWidth="1"/>
    <col min="3081" max="3328" width="9.140625" style="12"/>
    <col min="3329" max="3329" width="32.7109375" style="12" customWidth="1"/>
    <col min="3330" max="3330" width="7.7109375" style="12" customWidth="1"/>
    <col min="3331" max="3331" width="8.5703125" style="12" customWidth="1"/>
    <col min="3332" max="3332" width="8.140625" style="12" customWidth="1"/>
    <col min="3333" max="3333" width="9.42578125" style="12" customWidth="1"/>
    <col min="3334" max="3334" width="7.7109375" style="12" customWidth="1"/>
    <col min="3335" max="3335" width="8.42578125" style="12" customWidth="1"/>
    <col min="3336" max="3336" width="17.28515625" style="12" customWidth="1"/>
    <col min="3337" max="3584" width="9.140625" style="12"/>
    <col min="3585" max="3585" width="32.7109375" style="12" customWidth="1"/>
    <col min="3586" max="3586" width="7.7109375" style="12" customWidth="1"/>
    <col min="3587" max="3587" width="8.5703125" style="12" customWidth="1"/>
    <col min="3588" max="3588" width="8.140625" style="12" customWidth="1"/>
    <col min="3589" max="3589" width="9.42578125" style="12" customWidth="1"/>
    <col min="3590" max="3590" width="7.7109375" style="12" customWidth="1"/>
    <col min="3591" max="3591" width="8.42578125" style="12" customWidth="1"/>
    <col min="3592" max="3592" width="17.28515625" style="12" customWidth="1"/>
    <col min="3593" max="3840" width="9.140625" style="12"/>
    <col min="3841" max="3841" width="32.7109375" style="12" customWidth="1"/>
    <col min="3842" max="3842" width="7.7109375" style="12" customWidth="1"/>
    <col min="3843" max="3843" width="8.5703125" style="12" customWidth="1"/>
    <col min="3844" max="3844" width="8.140625" style="12" customWidth="1"/>
    <col min="3845" max="3845" width="9.42578125" style="12" customWidth="1"/>
    <col min="3846" max="3846" width="7.7109375" style="12" customWidth="1"/>
    <col min="3847" max="3847" width="8.42578125" style="12" customWidth="1"/>
    <col min="3848" max="3848" width="17.28515625" style="12" customWidth="1"/>
    <col min="3849" max="4096" width="9.140625" style="12"/>
    <col min="4097" max="4097" width="32.7109375" style="12" customWidth="1"/>
    <col min="4098" max="4098" width="7.7109375" style="12" customWidth="1"/>
    <col min="4099" max="4099" width="8.5703125" style="12" customWidth="1"/>
    <col min="4100" max="4100" width="8.140625" style="12" customWidth="1"/>
    <col min="4101" max="4101" width="9.42578125" style="12" customWidth="1"/>
    <col min="4102" max="4102" width="7.7109375" style="12" customWidth="1"/>
    <col min="4103" max="4103" width="8.42578125" style="12" customWidth="1"/>
    <col min="4104" max="4104" width="17.28515625" style="12" customWidth="1"/>
    <col min="4105" max="4352" width="9.140625" style="12"/>
    <col min="4353" max="4353" width="32.7109375" style="12" customWidth="1"/>
    <col min="4354" max="4354" width="7.7109375" style="12" customWidth="1"/>
    <col min="4355" max="4355" width="8.5703125" style="12" customWidth="1"/>
    <col min="4356" max="4356" width="8.140625" style="12" customWidth="1"/>
    <col min="4357" max="4357" width="9.42578125" style="12" customWidth="1"/>
    <col min="4358" max="4358" width="7.7109375" style="12" customWidth="1"/>
    <col min="4359" max="4359" width="8.42578125" style="12" customWidth="1"/>
    <col min="4360" max="4360" width="17.28515625" style="12" customWidth="1"/>
    <col min="4361" max="4608" width="9.140625" style="12"/>
    <col min="4609" max="4609" width="32.7109375" style="12" customWidth="1"/>
    <col min="4610" max="4610" width="7.7109375" style="12" customWidth="1"/>
    <col min="4611" max="4611" width="8.5703125" style="12" customWidth="1"/>
    <col min="4612" max="4612" width="8.140625" style="12" customWidth="1"/>
    <col min="4613" max="4613" width="9.42578125" style="12" customWidth="1"/>
    <col min="4614" max="4614" width="7.7109375" style="12" customWidth="1"/>
    <col min="4615" max="4615" width="8.42578125" style="12" customWidth="1"/>
    <col min="4616" max="4616" width="17.28515625" style="12" customWidth="1"/>
    <col min="4617" max="4864" width="9.140625" style="12"/>
    <col min="4865" max="4865" width="32.7109375" style="12" customWidth="1"/>
    <col min="4866" max="4866" width="7.7109375" style="12" customWidth="1"/>
    <col min="4867" max="4867" width="8.5703125" style="12" customWidth="1"/>
    <col min="4868" max="4868" width="8.140625" style="12" customWidth="1"/>
    <col min="4869" max="4869" width="9.42578125" style="12" customWidth="1"/>
    <col min="4870" max="4870" width="7.7109375" style="12" customWidth="1"/>
    <col min="4871" max="4871" width="8.42578125" style="12" customWidth="1"/>
    <col min="4872" max="4872" width="17.28515625" style="12" customWidth="1"/>
    <col min="4873" max="5120" width="9.140625" style="12"/>
    <col min="5121" max="5121" width="32.7109375" style="12" customWidth="1"/>
    <col min="5122" max="5122" width="7.7109375" style="12" customWidth="1"/>
    <col min="5123" max="5123" width="8.5703125" style="12" customWidth="1"/>
    <col min="5124" max="5124" width="8.140625" style="12" customWidth="1"/>
    <col min="5125" max="5125" width="9.42578125" style="12" customWidth="1"/>
    <col min="5126" max="5126" width="7.7109375" style="12" customWidth="1"/>
    <col min="5127" max="5127" width="8.42578125" style="12" customWidth="1"/>
    <col min="5128" max="5128" width="17.28515625" style="12" customWidth="1"/>
    <col min="5129" max="5376" width="9.140625" style="12"/>
    <col min="5377" max="5377" width="32.7109375" style="12" customWidth="1"/>
    <col min="5378" max="5378" width="7.7109375" style="12" customWidth="1"/>
    <col min="5379" max="5379" width="8.5703125" style="12" customWidth="1"/>
    <col min="5380" max="5380" width="8.140625" style="12" customWidth="1"/>
    <col min="5381" max="5381" width="9.42578125" style="12" customWidth="1"/>
    <col min="5382" max="5382" width="7.7109375" style="12" customWidth="1"/>
    <col min="5383" max="5383" width="8.42578125" style="12" customWidth="1"/>
    <col min="5384" max="5384" width="17.28515625" style="12" customWidth="1"/>
    <col min="5385" max="5632" width="9.140625" style="12"/>
    <col min="5633" max="5633" width="32.7109375" style="12" customWidth="1"/>
    <col min="5634" max="5634" width="7.7109375" style="12" customWidth="1"/>
    <col min="5635" max="5635" width="8.5703125" style="12" customWidth="1"/>
    <col min="5636" max="5636" width="8.140625" style="12" customWidth="1"/>
    <col min="5637" max="5637" width="9.42578125" style="12" customWidth="1"/>
    <col min="5638" max="5638" width="7.7109375" style="12" customWidth="1"/>
    <col min="5639" max="5639" width="8.42578125" style="12" customWidth="1"/>
    <col min="5640" max="5640" width="17.28515625" style="12" customWidth="1"/>
    <col min="5641" max="5888" width="9.140625" style="12"/>
    <col min="5889" max="5889" width="32.7109375" style="12" customWidth="1"/>
    <col min="5890" max="5890" width="7.7109375" style="12" customWidth="1"/>
    <col min="5891" max="5891" width="8.5703125" style="12" customWidth="1"/>
    <col min="5892" max="5892" width="8.140625" style="12" customWidth="1"/>
    <col min="5893" max="5893" width="9.42578125" style="12" customWidth="1"/>
    <col min="5894" max="5894" width="7.7109375" style="12" customWidth="1"/>
    <col min="5895" max="5895" width="8.42578125" style="12" customWidth="1"/>
    <col min="5896" max="5896" width="17.28515625" style="12" customWidth="1"/>
    <col min="5897" max="6144" width="9.140625" style="12"/>
    <col min="6145" max="6145" width="32.7109375" style="12" customWidth="1"/>
    <col min="6146" max="6146" width="7.7109375" style="12" customWidth="1"/>
    <col min="6147" max="6147" width="8.5703125" style="12" customWidth="1"/>
    <col min="6148" max="6148" width="8.140625" style="12" customWidth="1"/>
    <col min="6149" max="6149" width="9.42578125" style="12" customWidth="1"/>
    <col min="6150" max="6150" width="7.7109375" style="12" customWidth="1"/>
    <col min="6151" max="6151" width="8.42578125" style="12" customWidth="1"/>
    <col min="6152" max="6152" width="17.28515625" style="12" customWidth="1"/>
    <col min="6153" max="6400" width="9.140625" style="12"/>
    <col min="6401" max="6401" width="32.7109375" style="12" customWidth="1"/>
    <col min="6402" max="6402" width="7.7109375" style="12" customWidth="1"/>
    <col min="6403" max="6403" width="8.5703125" style="12" customWidth="1"/>
    <col min="6404" max="6404" width="8.140625" style="12" customWidth="1"/>
    <col min="6405" max="6405" width="9.42578125" style="12" customWidth="1"/>
    <col min="6406" max="6406" width="7.7109375" style="12" customWidth="1"/>
    <col min="6407" max="6407" width="8.42578125" style="12" customWidth="1"/>
    <col min="6408" max="6408" width="17.28515625" style="12" customWidth="1"/>
    <col min="6409" max="6656" width="9.140625" style="12"/>
    <col min="6657" max="6657" width="32.7109375" style="12" customWidth="1"/>
    <col min="6658" max="6658" width="7.7109375" style="12" customWidth="1"/>
    <col min="6659" max="6659" width="8.5703125" style="12" customWidth="1"/>
    <col min="6660" max="6660" width="8.140625" style="12" customWidth="1"/>
    <col min="6661" max="6661" width="9.42578125" style="12" customWidth="1"/>
    <col min="6662" max="6662" width="7.7109375" style="12" customWidth="1"/>
    <col min="6663" max="6663" width="8.42578125" style="12" customWidth="1"/>
    <col min="6664" max="6664" width="17.28515625" style="12" customWidth="1"/>
    <col min="6665" max="6912" width="9.140625" style="12"/>
    <col min="6913" max="6913" width="32.7109375" style="12" customWidth="1"/>
    <col min="6914" max="6914" width="7.7109375" style="12" customWidth="1"/>
    <col min="6915" max="6915" width="8.5703125" style="12" customWidth="1"/>
    <col min="6916" max="6916" width="8.140625" style="12" customWidth="1"/>
    <col min="6917" max="6917" width="9.42578125" style="12" customWidth="1"/>
    <col min="6918" max="6918" width="7.7109375" style="12" customWidth="1"/>
    <col min="6919" max="6919" width="8.42578125" style="12" customWidth="1"/>
    <col min="6920" max="6920" width="17.28515625" style="12" customWidth="1"/>
    <col min="6921" max="7168" width="9.140625" style="12"/>
    <col min="7169" max="7169" width="32.7109375" style="12" customWidth="1"/>
    <col min="7170" max="7170" width="7.7109375" style="12" customWidth="1"/>
    <col min="7171" max="7171" width="8.5703125" style="12" customWidth="1"/>
    <col min="7172" max="7172" width="8.140625" style="12" customWidth="1"/>
    <col min="7173" max="7173" width="9.42578125" style="12" customWidth="1"/>
    <col min="7174" max="7174" width="7.7109375" style="12" customWidth="1"/>
    <col min="7175" max="7175" width="8.42578125" style="12" customWidth="1"/>
    <col min="7176" max="7176" width="17.28515625" style="12" customWidth="1"/>
    <col min="7177" max="7424" width="9.140625" style="12"/>
    <col min="7425" max="7425" width="32.7109375" style="12" customWidth="1"/>
    <col min="7426" max="7426" width="7.7109375" style="12" customWidth="1"/>
    <col min="7427" max="7427" width="8.5703125" style="12" customWidth="1"/>
    <col min="7428" max="7428" width="8.140625" style="12" customWidth="1"/>
    <col min="7429" max="7429" width="9.42578125" style="12" customWidth="1"/>
    <col min="7430" max="7430" width="7.7109375" style="12" customWidth="1"/>
    <col min="7431" max="7431" width="8.42578125" style="12" customWidth="1"/>
    <col min="7432" max="7432" width="17.28515625" style="12" customWidth="1"/>
    <col min="7433" max="7680" width="9.140625" style="12"/>
    <col min="7681" max="7681" width="32.7109375" style="12" customWidth="1"/>
    <col min="7682" max="7682" width="7.7109375" style="12" customWidth="1"/>
    <col min="7683" max="7683" width="8.5703125" style="12" customWidth="1"/>
    <col min="7684" max="7684" width="8.140625" style="12" customWidth="1"/>
    <col min="7685" max="7685" width="9.42578125" style="12" customWidth="1"/>
    <col min="7686" max="7686" width="7.7109375" style="12" customWidth="1"/>
    <col min="7687" max="7687" width="8.42578125" style="12" customWidth="1"/>
    <col min="7688" max="7688" width="17.28515625" style="12" customWidth="1"/>
    <col min="7689" max="7936" width="9.140625" style="12"/>
    <col min="7937" max="7937" width="32.7109375" style="12" customWidth="1"/>
    <col min="7938" max="7938" width="7.7109375" style="12" customWidth="1"/>
    <col min="7939" max="7939" width="8.5703125" style="12" customWidth="1"/>
    <col min="7940" max="7940" width="8.140625" style="12" customWidth="1"/>
    <col min="7941" max="7941" width="9.42578125" style="12" customWidth="1"/>
    <col min="7942" max="7942" width="7.7109375" style="12" customWidth="1"/>
    <col min="7943" max="7943" width="8.42578125" style="12" customWidth="1"/>
    <col min="7944" max="7944" width="17.28515625" style="12" customWidth="1"/>
    <col min="7945" max="8192" width="9.140625" style="12"/>
    <col min="8193" max="8193" width="32.7109375" style="12" customWidth="1"/>
    <col min="8194" max="8194" width="7.7109375" style="12" customWidth="1"/>
    <col min="8195" max="8195" width="8.5703125" style="12" customWidth="1"/>
    <col min="8196" max="8196" width="8.140625" style="12" customWidth="1"/>
    <col min="8197" max="8197" width="9.42578125" style="12" customWidth="1"/>
    <col min="8198" max="8198" width="7.7109375" style="12" customWidth="1"/>
    <col min="8199" max="8199" width="8.42578125" style="12" customWidth="1"/>
    <col min="8200" max="8200" width="17.28515625" style="12" customWidth="1"/>
    <col min="8201" max="8448" width="9.140625" style="12"/>
    <col min="8449" max="8449" width="32.7109375" style="12" customWidth="1"/>
    <col min="8450" max="8450" width="7.7109375" style="12" customWidth="1"/>
    <col min="8451" max="8451" width="8.5703125" style="12" customWidth="1"/>
    <col min="8452" max="8452" width="8.140625" style="12" customWidth="1"/>
    <col min="8453" max="8453" width="9.42578125" style="12" customWidth="1"/>
    <col min="8454" max="8454" width="7.7109375" style="12" customWidth="1"/>
    <col min="8455" max="8455" width="8.42578125" style="12" customWidth="1"/>
    <col min="8456" max="8456" width="17.28515625" style="12" customWidth="1"/>
    <col min="8457" max="8704" width="9.140625" style="12"/>
    <col min="8705" max="8705" width="32.7109375" style="12" customWidth="1"/>
    <col min="8706" max="8706" width="7.7109375" style="12" customWidth="1"/>
    <col min="8707" max="8707" width="8.5703125" style="12" customWidth="1"/>
    <col min="8708" max="8708" width="8.140625" style="12" customWidth="1"/>
    <col min="8709" max="8709" width="9.42578125" style="12" customWidth="1"/>
    <col min="8710" max="8710" width="7.7109375" style="12" customWidth="1"/>
    <col min="8711" max="8711" width="8.42578125" style="12" customWidth="1"/>
    <col min="8712" max="8712" width="17.28515625" style="12" customWidth="1"/>
    <col min="8713" max="8960" width="9.140625" style="12"/>
    <col min="8961" max="8961" width="32.7109375" style="12" customWidth="1"/>
    <col min="8962" max="8962" width="7.7109375" style="12" customWidth="1"/>
    <col min="8963" max="8963" width="8.5703125" style="12" customWidth="1"/>
    <col min="8964" max="8964" width="8.140625" style="12" customWidth="1"/>
    <col min="8965" max="8965" width="9.42578125" style="12" customWidth="1"/>
    <col min="8966" max="8966" width="7.7109375" style="12" customWidth="1"/>
    <col min="8967" max="8967" width="8.42578125" style="12" customWidth="1"/>
    <col min="8968" max="8968" width="17.28515625" style="12" customWidth="1"/>
    <col min="8969" max="9216" width="9.140625" style="12"/>
    <col min="9217" max="9217" width="32.7109375" style="12" customWidth="1"/>
    <col min="9218" max="9218" width="7.7109375" style="12" customWidth="1"/>
    <col min="9219" max="9219" width="8.5703125" style="12" customWidth="1"/>
    <col min="9220" max="9220" width="8.140625" style="12" customWidth="1"/>
    <col min="9221" max="9221" width="9.42578125" style="12" customWidth="1"/>
    <col min="9222" max="9222" width="7.7109375" style="12" customWidth="1"/>
    <col min="9223" max="9223" width="8.42578125" style="12" customWidth="1"/>
    <col min="9224" max="9224" width="17.28515625" style="12" customWidth="1"/>
    <col min="9225" max="9472" width="9.140625" style="12"/>
    <col min="9473" max="9473" width="32.7109375" style="12" customWidth="1"/>
    <col min="9474" max="9474" width="7.7109375" style="12" customWidth="1"/>
    <col min="9475" max="9475" width="8.5703125" style="12" customWidth="1"/>
    <col min="9476" max="9476" width="8.140625" style="12" customWidth="1"/>
    <col min="9477" max="9477" width="9.42578125" style="12" customWidth="1"/>
    <col min="9478" max="9478" width="7.7109375" style="12" customWidth="1"/>
    <col min="9479" max="9479" width="8.42578125" style="12" customWidth="1"/>
    <col min="9480" max="9480" width="17.28515625" style="12" customWidth="1"/>
    <col min="9481" max="9728" width="9.140625" style="12"/>
    <col min="9729" max="9729" width="32.7109375" style="12" customWidth="1"/>
    <col min="9730" max="9730" width="7.7109375" style="12" customWidth="1"/>
    <col min="9731" max="9731" width="8.5703125" style="12" customWidth="1"/>
    <col min="9732" max="9732" width="8.140625" style="12" customWidth="1"/>
    <col min="9733" max="9733" width="9.42578125" style="12" customWidth="1"/>
    <col min="9734" max="9734" width="7.7109375" style="12" customWidth="1"/>
    <col min="9735" max="9735" width="8.42578125" style="12" customWidth="1"/>
    <col min="9736" max="9736" width="17.28515625" style="12" customWidth="1"/>
    <col min="9737" max="9984" width="9.140625" style="12"/>
    <col min="9985" max="9985" width="32.7109375" style="12" customWidth="1"/>
    <col min="9986" max="9986" width="7.7109375" style="12" customWidth="1"/>
    <col min="9987" max="9987" width="8.5703125" style="12" customWidth="1"/>
    <col min="9988" max="9988" width="8.140625" style="12" customWidth="1"/>
    <col min="9989" max="9989" width="9.42578125" style="12" customWidth="1"/>
    <col min="9990" max="9990" width="7.7109375" style="12" customWidth="1"/>
    <col min="9991" max="9991" width="8.42578125" style="12" customWidth="1"/>
    <col min="9992" max="9992" width="17.28515625" style="12" customWidth="1"/>
    <col min="9993" max="10240" width="9.140625" style="12"/>
    <col min="10241" max="10241" width="32.7109375" style="12" customWidth="1"/>
    <col min="10242" max="10242" width="7.7109375" style="12" customWidth="1"/>
    <col min="10243" max="10243" width="8.5703125" style="12" customWidth="1"/>
    <col min="10244" max="10244" width="8.140625" style="12" customWidth="1"/>
    <col min="10245" max="10245" width="9.42578125" style="12" customWidth="1"/>
    <col min="10246" max="10246" width="7.7109375" style="12" customWidth="1"/>
    <col min="10247" max="10247" width="8.42578125" style="12" customWidth="1"/>
    <col min="10248" max="10248" width="17.28515625" style="12" customWidth="1"/>
    <col min="10249" max="10496" width="9.140625" style="12"/>
    <col min="10497" max="10497" width="32.7109375" style="12" customWidth="1"/>
    <col min="10498" max="10498" width="7.7109375" style="12" customWidth="1"/>
    <col min="10499" max="10499" width="8.5703125" style="12" customWidth="1"/>
    <col min="10500" max="10500" width="8.140625" style="12" customWidth="1"/>
    <col min="10501" max="10501" width="9.42578125" style="12" customWidth="1"/>
    <col min="10502" max="10502" width="7.7109375" style="12" customWidth="1"/>
    <col min="10503" max="10503" width="8.42578125" style="12" customWidth="1"/>
    <col min="10504" max="10504" width="17.28515625" style="12" customWidth="1"/>
    <col min="10505" max="10752" width="9.140625" style="12"/>
    <col min="10753" max="10753" width="32.7109375" style="12" customWidth="1"/>
    <col min="10754" max="10754" width="7.7109375" style="12" customWidth="1"/>
    <col min="10755" max="10755" width="8.5703125" style="12" customWidth="1"/>
    <col min="10756" max="10756" width="8.140625" style="12" customWidth="1"/>
    <col min="10757" max="10757" width="9.42578125" style="12" customWidth="1"/>
    <col min="10758" max="10758" width="7.7109375" style="12" customWidth="1"/>
    <col min="10759" max="10759" width="8.42578125" style="12" customWidth="1"/>
    <col min="10760" max="10760" width="17.28515625" style="12" customWidth="1"/>
    <col min="10761" max="11008" width="9.140625" style="12"/>
    <col min="11009" max="11009" width="32.7109375" style="12" customWidth="1"/>
    <col min="11010" max="11010" width="7.7109375" style="12" customWidth="1"/>
    <col min="11011" max="11011" width="8.5703125" style="12" customWidth="1"/>
    <col min="11012" max="11012" width="8.140625" style="12" customWidth="1"/>
    <col min="11013" max="11013" width="9.42578125" style="12" customWidth="1"/>
    <col min="11014" max="11014" width="7.7109375" style="12" customWidth="1"/>
    <col min="11015" max="11015" width="8.42578125" style="12" customWidth="1"/>
    <col min="11016" max="11016" width="17.28515625" style="12" customWidth="1"/>
    <col min="11017" max="11264" width="9.140625" style="12"/>
    <col min="11265" max="11265" width="32.7109375" style="12" customWidth="1"/>
    <col min="11266" max="11266" width="7.7109375" style="12" customWidth="1"/>
    <col min="11267" max="11267" width="8.5703125" style="12" customWidth="1"/>
    <col min="11268" max="11268" width="8.140625" style="12" customWidth="1"/>
    <col min="11269" max="11269" width="9.42578125" style="12" customWidth="1"/>
    <col min="11270" max="11270" width="7.7109375" style="12" customWidth="1"/>
    <col min="11271" max="11271" width="8.42578125" style="12" customWidth="1"/>
    <col min="11272" max="11272" width="17.28515625" style="12" customWidth="1"/>
    <col min="11273" max="11520" width="9.140625" style="12"/>
    <col min="11521" max="11521" width="32.7109375" style="12" customWidth="1"/>
    <col min="11522" max="11522" width="7.7109375" style="12" customWidth="1"/>
    <col min="11523" max="11523" width="8.5703125" style="12" customWidth="1"/>
    <col min="11524" max="11524" width="8.140625" style="12" customWidth="1"/>
    <col min="11525" max="11525" width="9.42578125" style="12" customWidth="1"/>
    <col min="11526" max="11526" width="7.7109375" style="12" customWidth="1"/>
    <col min="11527" max="11527" width="8.42578125" style="12" customWidth="1"/>
    <col min="11528" max="11528" width="17.28515625" style="12" customWidth="1"/>
    <col min="11529" max="11776" width="9.140625" style="12"/>
    <col min="11777" max="11777" width="32.7109375" style="12" customWidth="1"/>
    <col min="11778" max="11778" width="7.7109375" style="12" customWidth="1"/>
    <col min="11779" max="11779" width="8.5703125" style="12" customWidth="1"/>
    <col min="11780" max="11780" width="8.140625" style="12" customWidth="1"/>
    <col min="11781" max="11781" width="9.42578125" style="12" customWidth="1"/>
    <col min="11782" max="11782" width="7.7109375" style="12" customWidth="1"/>
    <col min="11783" max="11783" width="8.42578125" style="12" customWidth="1"/>
    <col min="11784" max="11784" width="17.28515625" style="12" customWidth="1"/>
    <col min="11785" max="12032" width="9.140625" style="12"/>
    <col min="12033" max="12033" width="32.7109375" style="12" customWidth="1"/>
    <col min="12034" max="12034" width="7.7109375" style="12" customWidth="1"/>
    <col min="12035" max="12035" width="8.5703125" style="12" customWidth="1"/>
    <col min="12036" max="12036" width="8.140625" style="12" customWidth="1"/>
    <col min="12037" max="12037" width="9.42578125" style="12" customWidth="1"/>
    <col min="12038" max="12038" width="7.7109375" style="12" customWidth="1"/>
    <col min="12039" max="12039" width="8.42578125" style="12" customWidth="1"/>
    <col min="12040" max="12040" width="17.28515625" style="12" customWidth="1"/>
    <col min="12041" max="12288" width="9.140625" style="12"/>
    <col min="12289" max="12289" width="32.7109375" style="12" customWidth="1"/>
    <col min="12290" max="12290" width="7.7109375" style="12" customWidth="1"/>
    <col min="12291" max="12291" width="8.5703125" style="12" customWidth="1"/>
    <col min="12292" max="12292" width="8.140625" style="12" customWidth="1"/>
    <col min="12293" max="12293" width="9.42578125" style="12" customWidth="1"/>
    <col min="12294" max="12294" width="7.7109375" style="12" customWidth="1"/>
    <col min="12295" max="12295" width="8.42578125" style="12" customWidth="1"/>
    <col min="12296" max="12296" width="17.28515625" style="12" customWidth="1"/>
    <col min="12297" max="12544" width="9.140625" style="12"/>
    <col min="12545" max="12545" width="32.7109375" style="12" customWidth="1"/>
    <col min="12546" max="12546" width="7.7109375" style="12" customWidth="1"/>
    <col min="12547" max="12547" width="8.5703125" style="12" customWidth="1"/>
    <col min="12548" max="12548" width="8.140625" style="12" customWidth="1"/>
    <col min="12549" max="12549" width="9.42578125" style="12" customWidth="1"/>
    <col min="12550" max="12550" width="7.7109375" style="12" customWidth="1"/>
    <col min="12551" max="12551" width="8.42578125" style="12" customWidth="1"/>
    <col min="12552" max="12552" width="17.28515625" style="12" customWidth="1"/>
    <col min="12553" max="12800" width="9.140625" style="12"/>
    <col min="12801" max="12801" width="32.7109375" style="12" customWidth="1"/>
    <col min="12802" max="12802" width="7.7109375" style="12" customWidth="1"/>
    <col min="12803" max="12803" width="8.5703125" style="12" customWidth="1"/>
    <col min="12804" max="12804" width="8.140625" style="12" customWidth="1"/>
    <col min="12805" max="12805" width="9.42578125" style="12" customWidth="1"/>
    <col min="12806" max="12806" width="7.7109375" style="12" customWidth="1"/>
    <col min="12807" max="12807" width="8.42578125" style="12" customWidth="1"/>
    <col min="12808" max="12808" width="17.28515625" style="12" customWidth="1"/>
    <col min="12809" max="13056" width="9.140625" style="12"/>
    <col min="13057" max="13057" width="32.7109375" style="12" customWidth="1"/>
    <col min="13058" max="13058" width="7.7109375" style="12" customWidth="1"/>
    <col min="13059" max="13059" width="8.5703125" style="12" customWidth="1"/>
    <col min="13060" max="13060" width="8.140625" style="12" customWidth="1"/>
    <col min="13061" max="13061" width="9.42578125" style="12" customWidth="1"/>
    <col min="13062" max="13062" width="7.7109375" style="12" customWidth="1"/>
    <col min="13063" max="13063" width="8.42578125" style="12" customWidth="1"/>
    <col min="13064" max="13064" width="17.28515625" style="12" customWidth="1"/>
    <col min="13065" max="13312" width="9.140625" style="12"/>
    <col min="13313" max="13313" width="32.7109375" style="12" customWidth="1"/>
    <col min="13314" max="13314" width="7.7109375" style="12" customWidth="1"/>
    <col min="13315" max="13315" width="8.5703125" style="12" customWidth="1"/>
    <col min="13316" max="13316" width="8.140625" style="12" customWidth="1"/>
    <col min="13317" max="13317" width="9.42578125" style="12" customWidth="1"/>
    <col min="13318" max="13318" width="7.7109375" style="12" customWidth="1"/>
    <col min="13319" max="13319" width="8.42578125" style="12" customWidth="1"/>
    <col min="13320" max="13320" width="17.28515625" style="12" customWidth="1"/>
    <col min="13321" max="13568" width="9.140625" style="12"/>
    <col min="13569" max="13569" width="32.7109375" style="12" customWidth="1"/>
    <col min="13570" max="13570" width="7.7109375" style="12" customWidth="1"/>
    <col min="13571" max="13571" width="8.5703125" style="12" customWidth="1"/>
    <col min="13572" max="13572" width="8.140625" style="12" customWidth="1"/>
    <col min="13573" max="13573" width="9.42578125" style="12" customWidth="1"/>
    <col min="13574" max="13574" width="7.7109375" style="12" customWidth="1"/>
    <col min="13575" max="13575" width="8.42578125" style="12" customWidth="1"/>
    <col min="13576" max="13576" width="17.28515625" style="12" customWidth="1"/>
    <col min="13577" max="13824" width="9.140625" style="12"/>
    <col min="13825" max="13825" width="32.7109375" style="12" customWidth="1"/>
    <col min="13826" max="13826" width="7.7109375" style="12" customWidth="1"/>
    <col min="13827" max="13827" width="8.5703125" style="12" customWidth="1"/>
    <col min="13828" max="13828" width="8.140625" style="12" customWidth="1"/>
    <col min="13829" max="13829" width="9.42578125" style="12" customWidth="1"/>
    <col min="13830" max="13830" width="7.7109375" style="12" customWidth="1"/>
    <col min="13831" max="13831" width="8.42578125" style="12" customWidth="1"/>
    <col min="13832" max="13832" width="17.28515625" style="12" customWidth="1"/>
    <col min="13833" max="14080" width="9.140625" style="12"/>
    <col min="14081" max="14081" width="32.7109375" style="12" customWidth="1"/>
    <col min="14082" max="14082" width="7.7109375" style="12" customWidth="1"/>
    <col min="14083" max="14083" width="8.5703125" style="12" customWidth="1"/>
    <col min="14084" max="14084" width="8.140625" style="12" customWidth="1"/>
    <col min="14085" max="14085" width="9.42578125" style="12" customWidth="1"/>
    <col min="14086" max="14086" width="7.7109375" style="12" customWidth="1"/>
    <col min="14087" max="14087" width="8.42578125" style="12" customWidth="1"/>
    <col min="14088" max="14088" width="17.28515625" style="12" customWidth="1"/>
    <col min="14089" max="14336" width="9.140625" style="12"/>
    <col min="14337" max="14337" width="32.7109375" style="12" customWidth="1"/>
    <col min="14338" max="14338" width="7.7109375" style="12" customWidth="1"/>
    <col min="14339" max="14339" width="8.5703125" style="12" customWidth="1"/>
    <col min="14340" max="14340" width="8.140625" style="12" customWidth="1"/>
    <col min="14341" max="14341" width="9.42578125" style="12" customWidth="1"/>
    <col min="14342" max="14342" width="7.7109375" style="12" customWidth="1"/>
    <col min="14343" max="14343" width="8.42578125" style="12" customWidth="1"/>
    <col min="14344" max="14344" width="17.28515625" style="12" customWidth="1"/>
    <col min="14345" max="14592" width="9.140625" style="12"/>
    <col min="14593" max="14593" width="32.7109375" style="12" customWidth="1"/>
    <col min="14594" max="14594" width="7.7109375" style="12" customWidth="1"/>
    <col min="14595" max="14595" width="8.5703125" style="12" customWidth="1"/>
    <col min="14596" max="14596" width="8.140625" style="12" customWidth="1"/>
    <col min="14597" max="14597" width="9.42578125" style="12" customWidth="1"/>
    <col min="14598" max="14598" width="7.7109375" style="12" customWidth="1"/>
    <col min="14599" max="14599" width="8.42578125" style="12" customWidth="1"/>
    <col min="14600" max="14600" width="17.28515625" style="12" customWidth="1"/>
    <col min="14601" max="14848" width="9.140625" style="12"/>
    <col min="14849" max="14849" width="32.7109375" style="12" customWidth="1"/>
    <col min="14850" max="14850" width="7.7109375" style="12" customWidth="1"/>
    <col min="14851" max="14851" width="8.5703125" style="12" customWidth="1"/>
    <col min="14852" max="14852" width="8.140625" style="12" customWidth="1"/>
    <col min="14853" max="14853" width="9.42578125" style="12" customWidth="1"/>
    <col min="14854" max="14854" width="7.7109375" style="12" customWidth="1"/>
    <col min="14855" max="14855" width="8.42578125" style="12" customWidth="1"/>
    <col min="14856" max="14856" width="17.28515625" style="12" customWidth="1"/>
    <col min="14857" max="15104" width="9.140625" style="12"/>
    <col min="15105" max="15105" width="32.7109375" style="12" customWidth="1"/>
    <col min="15106" max="15106" width="7.7109375" style="12" customWidth="1"/>
    <col min="15107" max="15107" width="8.5703125" style="12" customWidth="1"/>
    <col min="15108" max="15108" width="8.140625" style="12" customWidth="1"/>
    <col min="15109" max="15109" width="9.42578125" style="12" customWidth="1"/>
    <col min="15110" max="15110" width="7.7109375" style="12" customWidth="1"/>
    <col min="15111" max="15111" width="8.42578125" style="12" customWidth="1"/>
    <col min="15112" max="15112" width="17.28515625" style="12" customWidth="1"/>
    <col min="15113" max="15360" width="9.140625" style="12"/>
    <col min="15361" max="15361" width="32.7109375" style="12" customWidth="1"/>
    <col min="15362" max="15362" width="7.7109375" style="12" customWidth="1"/>
    <col min="15363" max="15363" width="8.5703125" style="12" customWidth="1"/>
    <col min="15364" max="15364" width="8.140625" style="12" customWidth="1"/>
    <col min="15365" max="15365" width="9.42578125" style="12" customWidth="1"/>
    <col min="15366" max="15366" width="7.7109375" style="12" customWidth="1"/>
    <col min="15367" max="15367" width="8.42578125" style="12" customWidth="1"/>
    <col min="15368" max="15368" width="17.28515625" style="12" customWidth="1"/>
    <col min="15369" max="15616" width="9.140625" style="12"/>
    <col min="15617" max="15617" width="32.7109375" style="12" customWidth="1"/>
    <col min="15618" max="15618" width="7.7109375" style="12" customWidth="1"/>
    <col min="15619" max="15619" width="8.5703125" style="12" customWidth="1"/>
    <col min="15620" max="15620" width="8.140625" style="12" customWidth="1"/>
    <col min="15621" max="15621" width="9.42578125" style="12" customWidth="1"/>
    <col min="15622" max="15622" width="7.7109375" style="12" customWidth="1"/>
    <col min="15623" max="15623" width="8.42578125" style="12" customWidth="1"/>
    <col min="15624" max="15624" width="17.28515625" style="12" customWidth="1"/>
    <col min="15625" max="15872" width="9.140625" style="12"/>
    <col min="15873" max="15873" width="32.7109375" style="12" customWidth="1"/>
    <col min="15874" max="15874" width="7.7109375" style="12" customWidth="1"/>
    <col min="15875" max="15875" width="8.5703125" style="12" customWidth="1"/>
    <col min="15876" max="15876" width="8.140625" style="12" customWidth="1"/>
    <col min="15877" max="15877" width="9.42578125" style="12" customWidth="1"/>
    <col min="15878" max="15878" width="7.7109375" style="12" customWidth="1"/>
    <col min="15879" max="15879" width="8.42578125" style="12" customWidth="1"/>
    <col min="15880" max="15880" width="17.28515625" style="12" customWidth="1"/>
    <col min="15881" max="16128" width="9.140625" style="12"/>
    <col min="16129" max="16129" width="32.7109375" style="12" customWidth="1"/>
    <col min="16130" max="16130" width="7.7109375" style="12" customWidth="1"/>
    <col min="16131" max="16131" width="8.5703125" style="12" customWidth="1"/>
    <col min="16132" max="16132" width="8.140625" style="12" customWidth="1"/>
    <col min="16133" max="16133" width="9.42578125" style="12" customWidth="1"/>
    <col min="16134" max="16134" width="7.7109375" style="12" customWidth="1"/>
    <col min="16135" max="16135" width="8.42578125" style="12" customWidth="1"/>
    <col min="16136" max="16136" width="17.28515625" style="12" customWidth="1"/>
    <col min="16137" max="16384" width="9.140625" style="12"/>
  </cols>
  <sheetData>
    <row r="1" spans="1:8" ht="61.5" customHeight="1" x14ac:dyDescent="0.25">
      <c r="A1" s="238" t="s">
        <v>245</v>
      </c>
      <c r="B1" s="238"/>
      <c r="C1" s="238"/>
      <c r="D1" s="238"/>
      <c r="E1" s="238"/>
      <c r="F1" s="238"/>
      <c r="G1" s="238"/>
      <c r="H1" s="238"/>
    </row>
    <row r="2" spans="1:8" x14ac:dyDescent="0.2">
      <c r="A2" s="222" t="s">
        <v>0</v>
      </c>
      <c r="B2" s="222"/>
      <c r="C2" s="222"/>
      <c r="D2" s="222"/>
      <c r="E2" s="222"/>
      <c r="F2" s="222"/>
      <c r="G2" s="222"/>
      <c r="H2" s="222"/>
    </row>
    <row r="3" spans="1:8" x14ac:dyDescent="0.2">
      <c r="A3" s="223" t="s">
        <v>1</v>
      </c>
      <c r="B3" s="223"/>
      <c r="C3" s="223"/>
      <c r="D3" s="223"/>
      <c r="E3" s="223"/>
      <c r="F3" s="223"/>
      <c r="G3" s="223"/>
      <c r="H3" s="223"/>
    </row>
    <row r="4" spans="1:8" x14ac:dyDescent="0.2">
      <c r="A4" s="222" t="s">
        <v>2</v>
      </c>
      <c r="B4" s="223" t="s">
        <v>3</v>
      </c>
      <c r="C4" s="223"/>
      <c r="D4" s="223"/>
      <c r="E4" s="223"/>
      <c r="F4" s="223"/>
      <c r="G4" s="222" t="s">
        <v>4</v>
      </c>
      <c r="H4" s="222" t="s">
        <v>5</v>
      </c>
    </row>
    <row r="5" spans="1:8" ht="11.45" customHeight="1" x14ac:dyDescent="0.2">
      <c r="A5" s="222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22"/>
      <c r="H5" s="222"/>
    </row>
    <row r="6" spans="1:8" x14ac:dyDescent="0.2">
      <c r="A6" s="222" t="s">
        <v>11</v>
      </c>
      <c r="B6" s="222"/>
      <c r="C6" s="225"/>
      <c r="D6" s="225"/>
      <c r="E6" s="225"/>
      <c r="F6" s="225"/>
      <c r="G6" s="222"/>
      <c r="H6" s="222"/>
    </row>
    <row r="7" spans="1:8" ht="11.45" customHeight="1" x14ac:dyDescent="0.2">
      <c r="A7" s="6" t="s">
        <v>228</v>
      </c>
      <c r="B7" s="3">
        <v>205</v>
      </c>
      <c r="C7" s="10">
        <v>6.2</v>
      </c>
      <c r="D7" s="10">
        <v>6.3</v>
      </c>
      <c r="E7" s="10">
        <v>30.3</v>
      </c>
      <c r="F7" s="10">
        <v>200.9</v>
      </c>
      <c r="G7" s="1" t="s">
        <v>229</v>
      </c>
      <c r="H7" s="16" t="s">
        <v>230</v>
      </c>
    </row>
    <row r="8" spans="1:8" ht="11.45" customHeight="1" x14ac:dyDescent="0.2">
      <c r="A8" s="6" t="s">
        <v>128</v>
      </c>
      <c r="B8" s="4">
        <v>30</v>
      </c>
      <c r="C8" s="69">
        <v>6.96</v>
      </c>
      <c r="D8" s="69">
        <v>8.85</v>
      </c>
      <c r="E8" s="69">
        <v>0</v>
      </c>
      <c r="F8" s="69">
        <v>108</v>
      </c>
      <c r="G8" s="5" t="s">
        <v>129</v>
      </c>
      <c r="H8" s="6" t="s">
        <v>130</v>
      </c>
    </row>
    <row r="9" spans="1:8" s="86" customFormat="1" ht="12" customHeight="1" x14ac:dyDescent="0.25">
      <c r="A9" s="2" t="s">
        <v>231</v>
      </c>
      <c r="B9" s="77">
        <v>200</v>
      </c>
      <c r="C9" s="10">
        <v>0.02</v>
      </c>
      <c r="D9" s="10">
        <v>0</v>
      </c>
      <c r="E9" s="10">
        <v>0</v>
      </c>
      <c r="F9" s="10">
        <v>0</v>
      </c>
      <c r="G9" s="85" t="s">
        <v>232</v>
      </c>
      <c r="H9" s="57" t="s">
        <v>15</v>
      </c>
    </row>
    <row r="10" spans="1:8" ht="11.45" customHeight="1" x14ac:dyDescent="0.2">
      <c r="A10" s="48" t="s">
        <v>27</v>
      </c>
      <c r="B10" s="5">
        <v>20</v>
      </c>
      <c r="C10" s="87">
        <v>1.3</v>
      </c>
      <c r="D10" s="87">
        <v>0.2</v>
      </c>
      <c r="E10" s="87">
        <v>8.6</v>
      </c>
      <c r="F10" s="87">
        <v>43</v>
      </c>
      <c r="G10" s="34">
        <v>11</v>
      </c>
      <c r="H10" s="2" t="s">
        <v>29</v>
      </c>
    </row>
    <row r="11" spans="1:8" s="22" customFormat="1" ht="12" customHeight="1" x14ac:dyDescent="0.2">
      <c r="A11" s="6" t="s">
        <v>31</v>
      </c>
      <c r="B11" s="4">
        <v>100</v>
      </c>
      <c r="C11" s="20">
        <v>0.4</v>
      </c>
      <c r="D11" s="20">
        <v>0.4</v>
      </c>
      <c r="E11" s="20">
        <f>19.6/2</f>
        <v>9.8000000000000007</v>
      </c>
      <c r="F11" s="20">
        <f>94/2</f>
        <v>47</v>
      </c>
      <c r="G11" s="4" t="s">
        <v>32</v>
      </c>
      <c r="H11" s="6" t="s">
        <v>33</v>
      </c>
    </row>
    <row r="12" spans="1:8" ht="11.45" customHeight="1" x14ac:dyDescent="0.2">
      <c r="A12" s="28" t="s">
        <v>17</v>
      </c>
      <c r="B12" s="13">
        <f>SUM(B7:B11)</f>
        <v>555</v>
      </c>
      <c r="C12" s="29">
        <f>SUM(C7:C11)</f>
        <v>14.88</v>
      </c>
      <c r="D12" s="29">
        <f>SUM(D7:D11)</f>
        <v>15.749999999999998</v>
      </c>
      <c r="E12" s="29">
        <f>SUM(E7:E11)</f>
        <v>48.7</v>
      </c>
      <c r="F12" s="29">
        <f>SUM(F7:F11)</f>
        <v>398.9</v>
      </c>
      <c r="G12" s="13"/>
      <c r="H12" s="6"/>
    </row>
    <row r="13" spans="1:8" s="94" customFormat="1" x14ac:dyDescent="0.2">
      <c r="A13" s="237" t="s">
        <v>286</v>
      </c>
      <c r="B13" s="237"/>
      <c r="C13" s="237"/>
      <c r="D13" s="237"/>
      <c r="E13" s="237"/>
      <c r="F13" s="237"/>
      <c r="G13" s="237"/>
      <c r="H13" s="237"/>
    </row>
    <row r="14" spans="1:8" s="127" customFormat="1" ht="12.75" customHeight="1" x14ac:dyDescent="0.2">
      <c r="A14" s="122" t="s">
        <v>131</v>
      </c>
      <c r="B14" s="123">
        <v>260</v>
      </c>
      <c r="C14" s="201">
        <v>2.35</v>
      </c>
      <c r="D14" s="201">
        <v>6.6</v>
      </c>
      <c r="E14" s="201">
        <v>14.05</v>
      </c>
      <c r="F14" s="201">
        <v>124.8</v>
      </c>
      <c r="G14" s="125" t="s">
        <v>18</v>
      </c>
      <c r="H14" s="126" t="s">
        <v>19</v>
      </c>
    </row>
    <row r="15" spans="1:8" s="94" customFormat="1" x14ac:dyDescent="0.2">
      <c r="A15" s="95" t="s">
        <v>233</v>
      </c>
      <c r="B15" s="103">
        <v>90</v>
      </c>
      <c r="C15" s="101">
        <v>15.1</v>
      </c>
      <c r="D15" s="101">
        <v>8.8000000000000007</v>
      </c>
      <c r="E15" s="101">
        <v>8.4</v>
      </c>
      <c r="F15" s="101">
        <v>174.9</v>
      </c>
      <c r="G15" s="202" t="s">
        <v>234</v>
      </c>
      <c r="H15" s="98" t="s">
        <v>71</v>
      </c>
    </row>
    <row r="16" spans="1:8" s="94" customFormat="1" ht="12" customHeight="1" x14ac:dyDescent="0.2">
      <c r="A16" s="98" t="s">
        <v>134</v>
      </c>
      <c r="B16" s="96">
        <v>150</v>
      </c>
      <c r="C16" s="96">
        <v>3.06</v>
      </c>
      <c r="D16" s="96">
        <v>4.8</v>
      </c>
      <c r="E16" s="96">
        <v>20.440000000000001</v>
      </c>
      <c r="F16" s="96">
        <v>137.25</v>
      </c>
      <c r="G16" s="96" t="s">
        <v>135</v>
      </c>
      <c r="H16" s="98" t="s">
        <v>20</v>
      </c>
    </row>
    <row r="17" spans="1:8" s="203" customFormat="1" ht="22.5" x14ac:dyDescent="0.2">
      <c r="A17" s="164" t="s">
        <v>48</v>
      </c>
      <c r="B17" s="97">
        <v>60</v>
      </c>
      <c r="C17" s="97">
        <v>0.66</v>
      </c>
      <c r="D17" s="97">
        <v>0.12</v>
      </c>
      <c r="E17" s="97">
        <v>2.2799999999999998</v>
      </c>
      <c r="F17" s="97">
        <v>13.2</v>
      </c>
      <c r="G17" s="97" t="s">
        <v>49</v>
      </c>
      <c r="H17" s="98" t="s">
        <v>50</v>
      </c>
    </row>
    <row r="18" spans="1:8" s="220" customFormat="1" ht="11.25" customHeight="1" x14ac:dyDescent="0.25">
      <c r="A18" s="183" t="s">
        <v>337</v>
      </c>
      <c r="B18" s="184">
        <v>200</v>
      </c>
      <c r="C18" s="101">
        <v>0.26</v>
      </c>
      <c r="D18" s="101">
        <v>0</v>
      </c>
      <c r="E18" s="101">
        <v>2.2000000000000002</v>
      </c>
      <c r="F18" s="101">
        <v>9.6999999999999993</v>
      </c>
      <c r="G18" s="218" t="s">
        <v>338</v>
      </c>
      <c r="H18" s="219" t="s">
        <v>26</v>
      </c>
    </row>
    <row r="19" spans="1:8" s="94" customFormat="1" ht="11.45" customHeight="1" x14ac:dyDescent="0.2">
      <c r="A19" s="204" t="s">
        <v>17</v>
      </c>
      <c r="B19" s="205">
        <f>SUM(B14:B18)</f>
        <v>760</v>
      </c>
      <c r="C19" s="206">
        <f>SUM(C14:C18)</f>
        <v>21.43</v>
      </c>
      <c r="D19" s="206">
        <f>SUM(D14:D18)</f>
        <v>20.32</v>
      </c>
      <c r="E19" s="206">
        <f>SUM(E14:E18)</f>
        <v>47.370000000000005</v>
      </c>
      <c r="F19" s="206">
        <f>SUM(F14:F18)</f>
        <v>459.84999999999997</v>
      </c>
      <c r="G19" s="205"/>
      <c r="H19" s="95"/>
    </row>
    <row r="20" spans="1:8" x14ac:dyDescent="0.2">
      <c r="A20" s="223" t="s">
        <v>30</v>
      </c>
      <c r="B20" s="223"/>
      <c r="C20" s="223"/>
      <c r="D20" s="223"/>
      <c r="E20" s="223"/>
      <c r="F20" s="223"/>
      <c r="G20" s="223"/>
      <c r="H20" s="223"/>
    </row>
    <row r="21" spans="1:8" x14ac:dyDescent="0.2">
      <c r="A21" s="222" t="s">
        <v>2</v>
      </c>
      <c r="B21" s="223" t="s">
        <v>3</v>
      </c>
      <c r="C21" s="223"/>
      <c r="D21" s="223"/>
      <c r="E21" s="223"/>
      <c r="F21" s="223"/>
      <c r="G21" s="222" t="s">
        <v>4</v>
      </c>
      <c r="H21" s="222" t="s">
        <v>5</v>
      </c>
    </row>
    <row r="22" spans="1:8" ht="11.45" customHeight="1" x14ac:dyDescent="0.2">
      <c r="A22" s="222"/>
      <c r="B22" s="13" t="s">
        <v>6</v>
      </c>
      <c r="C22" s="14" t="s">
        <v>7</v>
      </c>
      <c r="D22" s="14" t="s">
        <v>8</v>
      </c>
      <c r="E22" s="14" t="s">
        <v>9</v>
      </c>
      <c r="F22" s="14" t="s">
        <v>10</v>
      </c>
      <c r="G22" s="222"/>
      <c r="H22" s="222"/>
    </row>
    <row r="23" spans="1:8" x14ac:dyDescent="0.2">
      <c r="A23" s="222" t="s">
        <v>11</v>
      </c>
      <c r="B23" s="222"/>
      <c r="C23" s="225"/>
      <c r="D23" s="225"/>
      <c r="E23" s="225"/>
      <c r="F23" s="225"/>
      <c r="G23" s="222"/>
      <c r="H23" s="222"/>
    </row>
    <row r="24" spans="1:8" ht="22.5" customHeight="1" x14ac:dyDescent="0.2">
      <c r="A24" s="6" t="s">
        <v>235</v>
      </c>
      <c r="B24" s="31">
        <v>200</v>
      </c>
      <c r="C24" s="10">
        <v>28.8</v>
      </c>
      <c r="D24" s="10">
        <v>17.399999999999999</v>
      </c>
      <c r="E24" s="10">
        <v>19.2</v>
      </c>
      <c r="F24" s="10">
        <v>353.4</v>
      </c>
      <c r="G24" s="39" t="s">
        <v>236</v>
      </c>
      <c r="H24" s="2" t="s">
        <v>136</v>
      </c>
    </row>
    <row r="25" spans="1:8" s="67" customFormat="1" ht="12" customHeight="1" x14ac:dyDescent="0.2">
      <c r="A25" s="6" t="s">
        <v>114</v>
      </c>
      <c r="B25" s="3">
        <v>200</v>
      </c>
      <c r="C25" s="66">
        <v>0.8</v>
      </c>
      <c r="D25" s="66">
        <v>0.8</v>
      </c>
      <c r="E25" s="66">
        <v>19.600000000000001</v>
      </c>
      <c r="F25" s="66">
        <v>94</v>
      </c>
      <c r="G25" s="1" t="s">
        <v>32</v>
      </c>
      <c r="H25" s="6" t="s">
        <v>33</v>
      </c>
    </row>
    <row r="26" spans="1:8" x14ac:dyDescent="0.2">
      <c r="A26" s="43" t="s">
        <v>237</v>
      </c>
      <c r="B26" s="3">
        <v>210</v>
      </c>
      <c r="C26" s="10">
        <v>0.4</v>
      </c>
      <c r="D26" s="10">
        <v>0</v>
      </c>
      <c r="E26" s="10">
        <v>0.6</v>
      </c>
      <c r="F26" s="10">
        <v>3</v>
      </c>
      <c r="G26" s="39" t="s">
        <v>238</v>
      </c>
      <c r="H26" s="23" t="s">
        <v>36</v>
      </c>
    </row>
    <row r="27" spans="1:8" x14ac:dyDescent="0.2">
      <c r="A27" s="28" t="s">
        <v>17</v>
      </c>
      <c r="B27" s="13">
        <f>SUM(B24:B26)</f>
        <v>610</v>
      </c>
      <c r="C27" s="38">
        <f>SUM(C24:C26)</f>
        <v>30</v>
      </c>
      <c r="D27" s="38">
        <f>SUM(D24:D26)</f>
        <v>18.2</v>
      </c>
      <c r="E27" s="38">
        <f>SUM(E24:E26)</f>
        <v>39.4</v>
      </c>
      <c r="F27" s="38">
        <f>SUM(F24:F26)</f>
        <v>450.4</v>
      </c>
      <c r="G27" s="13"/>
      <c r="H27" s="6"/>
    </row>
    <row r="28" spans="1:8" x14ac:dyDescent="0.2">
      <c r="A28" s="234" t="s">
        <v>286</v>
      </c>
      <c r="B28" s="235"/>
      <c r="C28" s="235"/>
      <c r="D28" s="235"/>
      <c r="E28" s="235"/>
      <c r="F28" s="235"/>
      <c r="G28" s="235"/>
      <c r="H28" s="236"/>
    </row>
    <row r="29" spans="1:8" s="94" customFormat="1" ht="12" customHeight="1" x14ac:dyDescent="0.2">
      <c r="A29" s="95" t="s">
        <v>37</v>
      </c>
      <c r="B29" s="97">
        <v>200</v>
      </c>
      <c r="C29" s="207">
        <v>4.4000000000000004</v>
      </c>
      <c r="D29" s="207">
        <v>4.2</v>
      </c>
      <c r="E29" s="207">
        <v>13.2</v>
      </c>
      <c r="F29" s="207">
        <v>118.6</v>
      </c>
      <c r="G29" s="97" t="s">
        <v>38</v>
      </c>
      <c r="H29" s="99" t="s">
        <v>39</v>
      </c>
    </row>
    <row r="30" spans="1:8" s="94" customFormat="1" x14ac:dyDescent="0.2">
      <c r="A30" s="164" t="s">
        <v>40</v>
      </c>
      <c r="B30" s="195">
        <v>100</v>
      </c>
      <c r="C30" s="107">
        <v>12.81</v>
      </c>
      <c r="D30" s="107">
        <v>14.46</v>
      </c>
      <c r="E30" s="107">
        <v>4.5</v>
      </c>
      <c r="F30" s="107">
        <v>210.7</v>
      </c>
      <c r="G30" s="104" t="s">
        <v>41</v>
      </c>
      <c r="H30" s="95" t="s">
        <v>42</v>
      </c>
    </row>
    <row r="31" spans="1:8" s="94" customFormat="1" x14ac:dyDescent="0.2">
      <c r="A31" s="95" t="s">
        <v>154</v>
      </c>
      <c r="B31" s="103">
        <v>100</v>
      </c>
      <c r="C31" s="101">
        <v>4.4000000000000004</v>
      </c>
      <c r="D31" s="101">
        <v>3.82</v>
      </c>
      <c r="E31" s="101">
        <v>25.3</v>
      </c>
      <c r="F31" s="101">
        <v>153</v>
      </c>
      <c r="G31" s="202" t="s">
        <v>239</v>
      </c>
      <c r="H31" s="212" t="s">
        <v>98</v>
      </c>
    </row>
    <row r="32" spans="1:8" s="203" customFormat="1" ht="22.5" x14ac:dyDescent="0.2">
      <c r="A32" s="164" t="s">
        <v>48</v>
      </c>
      <c r="B32" s="97">
        <v>100</v>
      </c>
      <c r="C32" s="197">
        <f>0.66/60*100</f>
        <v>1.1000000000000001</v>
      </c>
      <c r="D32" s="197">
        <f>0.12/60*100</f>
        <v>0.2</v>
      </c>
      <c r="E32" s="197">
        <f>2.28/60*100</f>
        <v>3.8</v>
      </c>
      <c r="F32" s="197">
        <f>13.2/60*100</f>
        <v>22</v>
      </c>
      <c r="G32" s="97" t="s">
        <v>49</v>
      </c>
      <c r="H32" s="98" t="s">
        <v>50</v>
      </c>
    </row>
    <row r="33" spans="1:8" s="94" customFormat="1" x14ac:dyDescent="0.2">
      <c r="A33" s="95" t="s">
        <v>340</v>
      </c>
      <c r="B33" s="103">
        <v>200</v>
      </c>
      <c r="C33" s="221">
        <v>0.12</v>
      </c>
      <c r="D33" s="221">
        <v>0.12</v>
      </c>
      <c r="E33" s="221">
        <v>3.1</v>
      </c>
      <c r="F33" s="221">
        <v>14.7</v>
      </c>
      <c r="G33" s="160" t="s">
        <v>341</v>
      </c>
      <c r="H33" s="98" t="s">
        <v>78</v>
      </c>
    </row>
    <row r="34" spans="1:8" s="94" customFormat="1" x14ac:dyDescent="0.2">
      <c r="A34" s="204" t="s">
        <v>17</v>
      </c>
      <c r="B34" s="205">
        <f>SUM(B29:B33)</f>
        <v>700</v>
      </c>
      <c r="C34" s="206">
        <f>SUM(C29:C33)</f>
        <v>22.830000000000002</v>
      </c>
      <c r="D34" s="206">
        <f>SUM(D29:D33)</f>
        <v>22.8</v>
      </c>
      <c r="E34" s="206">
        <f>SUM(E29:E33)</f>
        <v>49.9</v>
      </c>
      <c r="F34" s="206">
        <f>SUM(F29:F33)</f>
        <v>519</v>
      </c>
      <c r="G34" s="205"/>
      <c r="H34" s="95"/>
    </row>
    <row r="35" spans="1:8" x14ac:dyDescent="0.2">
      <c r="A35" s="223" t="s">
        <v>46</v>
      </c>
      <c r="B35" s="223"/>
      <c r="C35" s="223"/>
      <c r="D35" s="223"/>
      <c r="E35" s="223"/>
      <c r="F35" s="223"/>
      <c r="G35" s="223"/>
      <c r="H35" s="223"/>
    </row>
    <row r="36" spans="1:8" x14ac:dyDescent="0.2">
      <c r="A36" s="222" t="s">
        <v>2</v>
      </c>
      <c r="B36" s="223" t="s">
        <v>3</v>
      </c>
      <c r="C36" s="223"/>
      <c r="D36" s="223"/>
      <c r="E36" s="223"/>
      <c r="F36" s="223"/>
      <c r="G36" s="222" t="s">
        <v>4</v>
      </c>
      <c r="H36" s="222" t="s">
        <v>5</v>
      </c>
    </row>
    <row r="37" spans="1:8" ht="11.45" customHeight="1" x14ac:dyDescent="0.2">
      <c r="A37" s="222"/>
      <c r="B37" s="13" t="s">
        <v>6</v>
      </c>
      <c r="C37" s="14" t="s">
        <v>7</v>
      </c>
      <c r="D37" s="14" t="s">
        <v>8</v>
      </c>
      <c r="E37" s="14" t="s">
        <v>9</v>
      </c>
      <c r="F37" s="14" t="s">
        <v>10</v>
      </c>
      <c r="G37" s="222"/>
      <c r="H37" s="222"/>
    </row>
    <row r="38" spans="1:8" x14ac:dyDescent="0.2">
      <c r="A38" s="222" t="s">
        <v>11</v>
      </c>
      <c r="B38" s="222"/>
      <c r="C38" s="222"/>
      <c r="D38" s="222"/>
      <c r="E38" s="222"/>
      <c r="F38" s="222"/>
      <c r="G38" s="222"/>
      <c r="H38" s="222"/>
    </row>
    <row r="39" spans="1:8" s="11" customFormat="1" x14ac:dyDescent="0.2">
      <c r="A39" s="19" t="s">
        <v>249</v>
      </c>
      <c r="B39" s="7">
        <v>100</v>
      </c>
      <c r="C39" s="10">
        <v>11.3</v>
      </c>
      <c r="D39" s="10">
        <v>19.5</v>
      </c>
      <c r="E39" s="10">
        <v>2.9</v>
      </c>
      <c r="F39" s="10">
        <v>230.7</v>
      </c>
      <c r="G39" s="8" t="s">
        <v>251</v>
      </c>
      <c r="H39" s="9" t="s">
        <v>250</v>
      </c>
    </row>
    <row r="40" spans="1:8" x14ac:dyDescent="0.2">
      <c r="A40" s="2" t="s">
        <v>134</v>
      </c>
      <c r="B40" s="4">
        <v>150</v>
      </c>
      <c r="C40" s="26">
        <v>3.06</v>
      </c>
      <c r="D40" s="26">
        <v>4.8</v>
      </c>
      <c r="E40" s="26">
        <v>20.440000000000001</v>
      </c>
      <c r="F40" s="26">
        <v>137.25</v>
      </c>
      <c r="G40" s="4" t="s">
        <v>135</v>
      </c>
      <c r="H40" s="2" t="s">
        <v>20</v>
      </c>
    </row>
    <row r="41" spans="1:8" s="22" customFormat="1" ht="22.5" x14ac:dyDescent="0.2">
      <c r="A41" s="23" t="s">
        <v>48</v>
      </c>
      <c r="B41" s="5">
        <v>60</v>
      </c>
      <c r="C41" s="17">
        <v>0.66</v>
      </c>
      <c r="D41" s="17">
        <v>0.12</v>
      </c>
      <c r="E41" s="17">
        <v>2.2799999999999998</v>
      </c>
      <c r="F41" s="17">
        <v>13.2</v>
      </c>
      <c r="G41" s="5" t="s">
        <v>49</v>
      </c>
      <c r="H41" s="2" t="s">
        <v>50</v>
      </c>
    </row>
    <row r="42" spans="1:8" x14ac:dyDescent="0.2">
      <c r="A42" s="23" t="s">
        <v>27</v>
      </c>
      <c r="B42" s="5">
        <v>20</v>
      </c>
      <c r="C42" s="88">
        <v>1.3</v>
      </c>
      <c r="D42" s="88">
        <v>0.2</v>
      </c>
      <c r="E42" s="88">
        <v>8.6</v>
      </c>
      <c r="F42" s="88">
        <v>43</v>
      </c>
      <c r="G42" s="34">
        <v>11</v>
      </c>
      <c r="H42" s="2" t="s">
        <v>29</v>
      </c>
    </row>
    <row r="43" spans="1:8" s="86" customFormat="1" ht="12" customHeight="1" x14ac:dyDescent="0.25">
      <c r="A43" s="2" t="s">
        <v>231</v>
      </c>
      <c r="B43" s="77">
        <v>200</v>
      </c>
      <c r="C43" s="10">
        <v>0.02</v>
      </c>
      <c r="D43" s="10">
        <v>0</v>
      </c>
      <c r="E43" s="10">
        <v>0</v>
      </c>
      <c r="F43" s="10">
        <v>0</v>
      </c>
      <c r="G43" s="85" t="s">
        <v>232</v>
      </c>
      <c r="H43" s="57" t="s">
        <v>15</v>
      </c>
    </row>
    <row r="44" spans="1:8" x14ac:dyDescent="0.2">
      <c r="A44" s="28" t="s">
        <v>17</v>
      </c>
      <c r="B44" s="13">
        <f>SUM(B39:B43)</f>
        <v>530</v>
      </c>
      <c r="C44" s="29">
        <f>SUM(C39:C43)</f>
        <v>16.34</v>
      </c>
      <c r="D44" s="29">
        <f>SUM(D39:D43)</f>
        <v>24.62</v>
      </c>
      <c r="E44" s="29">
        <f>SUM(E39:E43)</f>
        <v>34.22</v>
      </c>
      <c r="F44" s="29">
        <f>SUM(F39:F43)</f>
        <v>424.15</v>
      </c>
      <c r="G44" s="13"/>
      <c r="H44" s="6"/>
    </row>
    <row r="45" spans="1:8" x14ac:dyDescent="0.2">
      <c r="A45" s="234" t="s">
        <v>286</v>
      </c>
      <c r="B45" s="235"/>
      <c r="C45" s="235"/>
      <c r="D45" s="235"/>
      <c r="E45" s="235"/>
      <c r="F45" s="235"/>
      <c r="G45" s="235"/>
      <c r="H45" s="236"/>
    </row>
    <row r="46" spans="1:8" s="94" customFormat="1" ht="12.75" customHeight="1" x14ac:dyDescent="0.2">
      <c r="A46" s="95" t="s">
        <v>137</v>
      </c>
      <c r="B46" s="158">
        <v>260</v>
      </c>
      <c r="C46" s="110">
        <v>1.74</v>
      </c>
      <c r="D46" s="110">
        <v>6.33</v>
      </c>
      <c r="E46" s="110">
        <v>11.16</v>
      </c>
      <c r="F46" s="110">
        <v>111.14</v>
      </c>
      <c r="G46" s="108" t="s">
        <v>293</v>
      </c>
      <c r="H46" s="159" t="s">
        <v>52</v>
      </c>
    </row>
    <row r="47" spans="1:8" s="94" customFormat="1" ht="22.5" customHeight="1" x14ac:dyDescent="0.2">
      <c r="A47" s="95" t="s">
        <v>294</v>
      </c>
      <c r="B47" s="103">
        <v>90</v>
      </c>
      <c r="C47" s="170">
        <v>17.8</v>
      </c>
      <c r="D47" s="170">
        <v>15.96</v>
      </c>
      <c r="E47" s="170">
        <v>10.44</v>
      </c>
      <c r="F47" s="170">
        <v>258.91000000000003</v>
      </c>
      <c r="G47" s="160" t="s">
        <v>348</v>
      </c>
      <c r="H47" s="98" t="s">
        <v>296</v>
      </c>
    </row>
    <row r="48" spans="1:8" s="94" customFormat="1" ht="12.6" customHeight="1" x14ac:dyDescent="0.2">
      <c r="A48" s="156" t="s">
        <v>93</v>
      </c>
      <c r="B48" s="214">
        <v>180</v>
      </c>
      <c r="C48" s="101">
        <v>3.72</v>
      </c>
      <c r="D48" s="101">
        <v>5.82</v>
      </c>
      <c r="E48" s="101">
        <v>16.97</v>
      </c>
      <c r="F48" s="101">
        <v>135.18</v>
      </c>
      <c r="G48" s="215" t="s">
        <v>94</v>
      </c>
      <c r="H48" s="168" t="s">
        <v>95</v>
      </c>
    </row>
    <row r="49" spans="1:8" x14ac:dyDescent="0.2">
      <c r="A49" s="23" t="s">
        <v>27</v>
      </c>
      <c r="B49" s="5">
        <v>20</v>
      </c>
      <c r="C49" s="89">
        <v>1.3</v>
      </c>
      <c r="D49" s="89">
        <v>0.2</v>
      </c>
      <c r="E49" s="89">
        <v>8.6</v>
      </c>
      <c r="F49" s="89">
        <v>43</v>
      </c>
      <c r="G49" s="34">
        <v>11</v>
      </c>
      <c r="H49" s="2" t="s">
        <v>29</v>
      </c>
    </row>
    <row r="50" spans="1:8" s="94" customFormat="1" ht="13.5" customHeight="1" x14ac:dyDescent="0.2">
      <c r="A50" s="95" t="s">
        <v>339</v>
      </c>
      <c r="B50" s="103">
        <v>200</v>
      </c>
      <c r="C50" s="221">
        <v>0.2</v>
      </c>
      <c r="D50" s="221">
        <v>7.0000000000000007E-2</v>
      </c>
      <c r="E50" s="221">
        <v>1.5</v>
      </c>
      <c r="F50" s="221">
        <v>7.4</v>
      </c>
      <c r="G50" s="104" t="s">
        <v>253</v>
      </c>
      <c r="H50" s="98" t="s">
        <v>56</v>
      </c>
    </row>
    <row r="51" spans="1:8" s="94" customFormat="1" x14ac:dyDescent="0.2">
      <c r="A51" s="204" t="s">
        <v>17</v>
      </c>
      <c r="B51" s="205">
        <f>SUM(B46:B50)</f>
        <v>750</v>
      </c>
      <c r="C51" s="206">
        <f>SUM(C46:C50)</f>
        <v>24.759999999999998</v>
      </c>
      <c r="D51" s="206">
        <f>SUM(D46:D50)</f>
        <v>28.38</v>
      </c>
      <c r="E51" s="206">
        <f>SUM(E46:E50)</f>
        <v>48.67</v>
      </c>
      <c r="F51" s="206">
        <f>SUM(F46:F50)</f>
        <v>555.63</v>
      </c>
      <c r="G51" s="205"/>
      <c r="H51" s="95"/>
    </row>
    <row r="52" spans="1:8" x14ac:dyDescent="0.2">
      <c r="A52" s="223" t="s">
        <v>57</v>
      </c>
      <c r="B52" s="223"/>
      <c r="C52" s="223"/>
      <c r="D52" s="223"/>
      <c r="E52" s="223"/>
      <c r="F52" s="223"/>
      <c r="G52" s="223"/>
      <c r="H52" s="223"/>
    </row>
    <row r="53" spans="1:8" x14ac:dyDescent="0.2">
      <c r="A53" s="222" t="s">
        <v>2</v>
      </c>
      <c r="B53" s="223" t="s">
        <v>3</v>
      </c>
      <c r="C53" s="223"/>
      <c r="D53" s="223"/>
      <c r="E53" s="223"/>
      <c r="F53" s="223"/>
      <c r="G53" s="222" t="s">
        <v>4</v>
      </c>
      <c r="H53" s="222" t="s">
        <v>5</v>
      </c>
    </row>
    <row r="54" spans="1:8" ht="11.45" customHeight="1" x14ac:dyDescent="0.2">
      <c r="A54" s="222"/>
      <c r="B54" s="13" t="s">
        <v>6</v>
      </c>
      <c r="C54" s="14" t="s">
        <v>7</v>
      </c>
      <c r="D54" s="14" t="s">
        <v>8</v>
      </c>
      <c r="E54" s="14" t="s">
        <v>9</v>
      </c>
      <c r="F54" s="14" t="s">
        <v>10</v>
      </c>
      <c r="G54" s="222"/>
      <c r="H54" s="222"/>
    </row>
    <row r="55" spans="1:8" x14ac:dyDescent="0.2">
      <c r="A55" s="222" t="s">
        <v>11</v>
      </c>
      <c r="B55" s="222"/>
      <c r="C55" s="222"/>
      <c r="D55" s="222"/>
      <c r="E55" s="222"/>
      <c r="F55" s="222"/>
      <c r="G55" s="222"/>
      <c r="H55" s="222"/>
    </row>
    <row r="56" spans="1:8" ht="12" customHeight="1" x14ac:dyDescent="0.2">
      <c r="A56" s="6" t="s">
        <v>106</v>
      </c>
      <c r="B56" s="31">
        <v>90</v>
      </c>
      <c r="C56" s="32">
        <v>11.8</v>
      </c>
      <c r="D56" s="32">
        <v>7.1</v>
      </c>
      <c r="E56" s="32">
        <v>8.4</v>
      </c>
      <c r="F56" s="32">
        <v>141.4</v>
      </c>
      <c r="G56" s="35" t="s">
        <v>107</v>
      </c>
      <c r="H56" s="33" t="s">
        <v>74</v>
      </c>
    </row>
    <row r="57" spans="1:8" s="187" customFormat="1" ht="12" customHeight="1" x14ac:dyDescent="0.25">
      <c r="A57" s="183" t="s">
        <v>311</v>
      </c>
      <c r="B57" s="184">
        <v>180</v>
      </c>
      <c r="C57" s="170">
        <v>2.6</v>
      </c>
      <c r="D57" s="170">
        <v>7.1</v>
      </c>
      <c r="E57" s="170">
        <v>16.2</v>
      </c>
      <c r="F57" s="170">
        <v>139.1</v>
      </c>
      <c r="G57" s="185" t="s">
        <v>312</v>
      </c>
      <c r="H57" s="186" t="s">
        <v>313</v>
      </c>
    </row>
    <row r="58" spans="1:8" x14ac:dyDescent="0.2">
      <c r="A58" s="23" t="s">
        <v>27</v>
      </c>
      <c r="B58" s="5">
        <v>20</v>
      </c>
      <c r="C58" s="87">
        <v>1.3</v>
      </c>
      <c r="D58" s="87">
        <v>0.2</v>
      </c>
      <c r="E58" s="87">
        <v>8.6</v>
      </c>
      <c r="F58" s="87">
        <v>43</v>
      </c>
      <c r="G58" s="34">
        <v>11</v>
      </c>
      <c r="H58" s="2" t="s">
        <v>29</v>
      </c>
    </row>
    <row r="59" spans="1:8" x14ac:dyDescent="0.2">
      <c r="A59" s="43" t="s">
        <v>237</v>
      </c>
      <c r="B59" s="3">
        <v>210</v>
      </c>
      <c r="C59" s="10">
        <v>0.4</v>
      </c>
      <c r="D59" s="10">
        <v>0</v>
      </c>
      <c r="E59" s="10">
        <v>0.6</v>
      </c>
      <c r="F59" s="10">
        <v>3</v>
      </c>
      <c r="G59" s="39" t="s">
        <v>238</v>
      </c>
      <c r="H59" s="23" t="s">
        <v>36</v>
      </c>
    </row>
    <row r="60" spans="1:8" x14ac:dyDescent="0.2">
      <c r="A60" s="28" t="s">
        <v>17</v>
      </c>
      <c r="B60" s="13">
        <f>SUM(B56:B59)</f>
        <v>500</v>
      </c>
      <c r="C60" s="14">
        <f>SUM(C56:C59)</f>
        <v>16.100000000000001</v>
      </c>
      <c r="D60" s="14">
        <f>SUM(D56:D59)</f>
        <v>14.399999999999999</v>
      </c>
      <c r="E60" s="14">
        <f>SUM(E56:E59)</f>
        <v>33.800000000000004</v>
      </c>
      <c r="F60" s="14">
        <f>SUM(F56:F59)</f>
        <v>326.5</v>
      </c>
      <c r="G60" s="13"/>
      <c r="H60" s="6"/>
    </row>
    <row r="61" spans="1:8" x14ac:dyDescent="0.2">
      <c r="A61" s="234" t="s">
        <v>286</v>
      </c>
      <c r="B61" s="235"/>
      <c r="C61" s="235"/>
      <c r="D61" s="235"/>
      <c r="E61" s="235"/>
      <c r="F61" s="235"/>
      <c r="G61" s="235"/>
      <c r="H61" s="236"/>
    </row>
    <row r="62" spans="1:8" s="217" customFormat="1" x14ac:dyDescent="0.2">
      <c r="A62" s="162" t="s">
        <v>140</v>
      </c>
      <c r="B62" s="216">
        <v>200</v>
      </c>
      <c r="C62" s="239">
        <v>1.56</v>
      </c>
      <c r="D62" s="239">
        <v>5.2</v>
      </c>
      <c r="E62" s="239">
        <v>8.6</v>
      </c>
      <c r="F62" s="239">
        <v>87.89</v>
      </c>
      <c r="G62" s="104" t="s">
        <v>141</v>
      </c>
      <c r="H62" s="99" t="s">
        <v>58</v>
      </c>
    </row>
    <row r="63" spans="1:8" s="94" customFormat="1" ht="12" customHeight="1" x14ac:dyDescent="0.2">
      <c r="A63" s="161" t="s">
        <v>297</v>
      </c>
      <c r="B63" s="105">
        <v>90</v>
      </c>
      <c r="C63" s="101">
        <v>12.7</v>
      </c>
      <c r="D63" s="101">
        <v>13.8</v>
      </c>
      <c r="E63" s="101">
        <v>2.9</v>
      </c>
      <c r="F63" s="101">
        <v>185.3</v>
      </c>
      <c r="G63" s="160" t="s">
        <v>160</v>
      </c>
      <c r="H63" s="98" t="s">
        <v>124</v>
      </c>
    </row>
    <row r="64" spans="1:8" s="94" customFormat="1" ht="12" customHeight="1" x14ac:dyDescent="0.2">
      <c r="A64" s="164" t="s">
        <v>142</v>
      </c>
      <c r="B64" s="97">
        <v>150</v>
      </c>
      <c r="C64" s="171">
        <v>8.6</v>
      </c>
      <c r="D64" s="171">
        <v>6.09</v>
      </c>
      <c r="E64" s="171">
        <v>38.64</v>
      </c>
      <c r="F64" s="171">
        <v>243.75</v>
      </c>
      <c r="G64" s="96" t="s">
        <v>143</v>
      </c>
      <c r="H64" s="98" t="s">
        <v>60</v>
      </c>
    </row>
    <row r="65" spans="1:8" s="94" customFormat="1" ht="22.5" x14ac:dyDescent="0.2">
      <c r="A65" s="164" t="s">
        <v>178</v>
      </c>
      <c r="B65" s="105">
        <v>60</v>
      </c>
      <c r="C65" s="170">
        <v>0.42</v>
      </c>
      <c r="D65" s="170">
        <v>0.06</v>
      </c>
      <c r="E65" s="170">
        <v>1.1399999999999999</v>
      </c>
      <c r="F65" s="170">
        <v>7.2</v>
      </c>
      <c r="G65" s="160" t="s">
        <v>179</v>
      </c>
      <c r="H65" s="212" t="s">
        <v>333</v>
      </c>
    </row>
    <row r="66" spans="1:8" s="94" customFormat="1" x14ac:dyDescent="0.2">
      <c r="A66" s="213" t="s">
        <v>345</v>
      </c>
      <c r="B66" s="103">
        <v>200</v>
      </c>
      <c r="C66" s="101">
        <v>0.2</v>
      </c>
      <c r="D66" s="101">
        <v>0.1</v>
      </c>
      <c r="E66" s="101">
        <v>3.2</v>
      </c>
      <c r="F66" s="101">
        <v>15.3</v>
      </c>
      <c r="G66" s="104" t="s">
        <v>344</v>
      </c>
      <c r="H66" s="98" t="s">
        <v>78</v>
      </c>
    </row>
    <row r="67" spans="1:8" s="94" customFormat="1" ht="12.75" customHeight="1" x14ac:dyDescent="0.2">
      <c r="A67" s="204" t="s">
        <v>17</v>
      </c>
      <c r="B67" s="205">
        <f>SUM(B62:B66)</f>
        <v>700</v>
      </c>
      <c r="C67" s="206">
        <f>SUM(C62:C66)</f>
        <v>23.48</v>
      </c>
      <c r="D67" s="206">
        <f>SUM(D62:D66)</f>
        <v>25.25</v>
      </c>
      <c r="E67" s="206">
        <f>SUM(E62:E66)</f>
        <v>54.480000000000004</v>
      </c>
      <c r="F67" s="206">
        <f>SUM(F62:F66)</f>
        <v>539.44000000000005</v>
      </c>
      <c r="G67" s="205"/>
      <c r="H67" s="95"/>
    </row>
    <row r="68" spans="1:8" x14ac:dyDescent="0.2">
      <c r="A68" s="223" t="s">
        <v>65</v>
      </c>
      <c r="B68" s="223"/>
      <c r="C68" s="223"/>
      <c r="D68" s="223"/>
      <c r="E68" s="223"/>
      <c r="F68" s="223"/>
      <c r="G68" s="223"/>
      <c r="H68" s="223"/>
    </row>
    <row r="69" spans="1:8" x14ac:dyDescent="0.2">
      <c r="A69" s="222" t="s">
        <v>2</v>
      </c>
      <c r="B69" s="223" t="s">
        <v>3</v>
      </c>
      <c r="C69" s="223"/>
      <c r="D69" s="223"/>
      <c r="E69" s="223"/>
      <c r="F69" s="223"/>
      <c r="G69" s="222" t="s">
        <v>4</v>
      </c>
      <c r="H69" s="222" t="s">
        <v>5</v>
      </c>
    </row>
    <row r="70" spans="1:8" ht="11.45" customHeight="1" x14ac:dyDescent="0.2">
      <c r="A70" s="222"/>
      <c r="B70" s="13" t="s">
        <v>6</v>
      </c>
      <c r="C70" s="14" t="s">
        <v>7</v>
      </c>
      <c r="D70" s="14" t="s">
        <v>8</v>
      </c>
      <c r="E70" s="14" t="s">
        <v>9</v>
      </c>
      <c r="F70" s="14" t="s">
        <v>10</v>
      </c>
      <c r="G70" s="222"/>
      <c r="H70" s="222"/>
    </row>
    <row r="71" spans="1:8" x14ac:dyDescent="0.2">
      <c r="A71" s="222" t="s">
        <v>11</v>
      </c>
      <c r="B71" s="222"/>
      <c r="C71" s="225"/>
      <c r="D71" s="225"/>
      <c r="E71" s="225"/>
      <c r="F71" s="225"/>
      <c r="G71" s="222"/>
      <c r="H71" s="222"/>
    </row>
    <row r="72" spans="1:8" ht="11.45" customHeight="1" x14ac:dyDescent="0.2">
      <c r="A72" s="6" t="s">
        <v>240</v>
      </c>
      <c r="B72" s="3">
        <v>205</v>
      </c>
      <c r="C72" s="10">
        <v>7.26</v>
      </c>
      <c r="D72" s="10">
        <v>6.48</v>
      </c>
      <c r="E72" s="10">
        <v>30.6</v>
      </c>
      <c r="F72" s="10">
        <v>202.55</v>
      </c>
      <c r="G72" s="1" t="s">
        <v>241</v>
      </c>
      <c r="H72" s="16" t="s">
        <v>242</v>
      </c>
    </row>
    <row r="73" spans="1:8" ht="11.45" customHeight="1" x14ac:dyDescent="0.2">
      <c r="A73" s="6" t="s">
        <v>128</v>
      </c>
      <c r="B73" s="4">
        <v>20</v>
      </c>
      <c r="C73" s="69">
        <v>4.6399999999999997</v>
      </c>
      <c r="D73" s="69">
        <v>5.9</v>
      </c>
      <c r="E73" s="69">
        <v>0</v>
      </c>
      <c r="F73" s="69">
        <v>72</v>
      </c>
      <c r="G73" s="5" t="s">
        <v>129</v>
      </c>
      <c r="H73" s="6" t="s">
        <v>130</v>
      </c>
    </row>
    <row r="74" spans="1:8" x14ac:dyDescent="0.2">
      <c r="A74" s="6" t="s">
        <v>31</v>
      </c>
      <c r="B74" s="4">
        <v>100</v>
      </c>
      <c r="C74" s="17">
        <v>0.4</v>
      </c>
      <c r="D74" s="17">
        <v>0.4</v>
      </c>
      <c r="E74" s="17">
        <f>19.6/2</f>
        <v>9.8000000000000007</v>
      </c>
      <c r="F74" s="17">
        <f>94/2</f>
        <v>47</v>
      </c>
      <c r="G74" s="4" t="s">
        <v>32</v>
      </c>
      <c r="H74" s="6" t="s">
        <v>33</v>
      </c>
    </row>
    <row r="75" spans="1:8" x14ac:dyDescent="0.2">
      <c r="A75" s="23" t="s">
        <v>27</v>
      </c>
      <c r="B75" s="5">
        <v>20</v>
      </c>
      <c r="C75" s="87">
        <v>1.3</v>
      </c>
      <c r="D75" s="87">
        <v>0.2</v>
      </c>
      <c r="E75" s="87">
        <v>8.6</v>
      </c>
      <c r="F75" s="87">
        <v>43</v>
      </c>
      <c r="G75" s="34">
        <v>11</v>
      </c>
      <c r="H75" s="2" t="s">
        <v>29</v>
      </c>
    </row>
    <row r="76" spans="1:8" s="86" customFormat="1" ht="12" customHeight="1" x14ac:dyDescent="0.25">
      <c r="A76" s="2" t="s">
        <v>231</v>
      </c>
      <c r="B76" s="77">
        <v>200</v>
      </c>
      <c r="C76" s="10">
        <v>0.02</v>
      </c>
      <c r="D76" s="10">
        <v>0</v>
      </c>
      <c r="E76" s="10">
        <v>0</v>
      </c>
      <c r="F76" s="10">
        <v>0</v>
      </c>
      <c r="G76" s="85" t="s">
        <v>232</v>
      </c>
      <c r="H76" s="57" t="s">
        <v>15</v>
      </c>
    </row>
    <row r="77" spans="1:8" x14ac:dyDescent="0.2">
      <c r="A77" s="28" t="s">
        <v>17</v>
      </c>
      <c r="B77" s="13">
        <f>SUM(B72:B76)</f>
        <v>545</v>
      </c>
      <c r="C77" s="14">
        <f>SUM(C72:C76)</f>
        <v>13.62</v>
      </c>
      <c r="D77" s="14">
        <f>SUM(D72:D76)</f>
        <v>12.98</v>
      </c>
      <c r="E77" s="14">
        <f>SUM(E72:E76)</f>
        <v>49.000000000000007</v>
      </c>
      <c r="F77" s="14">
        <f>SUM(F72:F76)</f>
        <v>364.55</v>
      </c>
      <c r="G77" s="13"/>
      <c r="H77" s="6"/>
    </row>
    <row r="78" spans="1:8" x14ac:dyDescent="0.2">
      <c r="A78" s="234" t="s">
        <v>286</v>
      </c>
      <c r="B78" s="235"/>
      <c r="C78" s="235"/>
      <c r="D78" s="235"/>
      <c r="E78" s="235"/>
      <c r="F78" s="235"/>
      <c r="G78" s="235"/>
      <c r="H78" s="236"/>
    </row>
    <row r="79" spans="1:8" s="94" customFormat="1" ht="13.15" customHeight="1" x14ac:dyDescent="0.2">
      <c r="A79" s="95" t="s">
        <v>115</v>
      </c>
      <c r="B79" s="103">
        <v>250</v>
      </c>
      <c r="C79" s="101">
        <v>2.34</v>
      </c>
      <c r="D79" s="101">
        <v>2.83</v>
      </c>
      <c r="E79" s="101">
        <v>16.87</v>
      </c>
      <c r="F79" s="101">
        <v>114</v>
      </c>
      <c r="G79" s="167" t="s">
        <v>116</v>
      </c>
      <c r="H79" s="168" t="s">
        <v>117</v>
      </c>
    </row>
    <row r="80" spans="1:8" s="196" customFormat="1" x14ac:dyDescent="0.2">
      <c r="A80" s="208" t="s">
        <v>332</v>
      </c>
      <c r="B80" s="106">
        <v>100</v>
      </c>
      <c r="C80" s="170">
        <v>23.4</v>
      </c>
      <c r="D80" s="170">
        <v>18.62</v>
      </c>
      <c r="E80" s="170">
        <v>0.38</v>
      </c>
      <c r="F80" s="170">
        <v>262</v>
      </c>
      <c r="G80" s="209" t="s">
        <v>258</v>
      </c>
      <c r="H80" s="210" t="s">
        <v>257</v>
      </c>
    </row>
    <row r="81" spans="1:8" s="94" customFormat="1" ht="12.6" customHeight="1" x14ac:dyDescent="0.2">
      <c r="A81" s="98" t="s">
        <v>334</v>
      </c>
      <c r="B81" s="103">
        <v>150</v>
      </c>
      <c r="C81" s="101">
        <v>2.86</v>
      </c>
      <c r="D81" s="101">
        <v>4.32</v>
      </c>
      <c r="E81" s="101">
        <v>23.02</v>
      </c>
      <c r="F81" s="101">
        <v>142.4</v>
      </c>
      <c r="G81" s="202" t="s">
        <v>335</v>
      </c>
      <c r="H81" s="109" t="s">
        <v>336</v>
      </c>
    </row>
    <row r="82" spans="1:8" x14ac:dyDescent="0.2">
      <c r="A82" s="23" t="s">
        <v>27</v>
      </c>
      <c r="B82" s="5">
        <v>20</v>
      </c>
      <c r="C82" s="87">
        <v>1.3</v>
      </c>
      <c r="D82" s="87">
        <v>0.2</v>
      </c>
      <c r="E82" s="87">
        <v>8.6</v>
      </c>
      <c r="F82" s="87">
        <v>43</v>
      </c>
      <c r="G82" s="34">
        <v>11</v>
      </c>
      <c r="H82" s="2" t="s">
        <v>29</v>
      </c>
    </row>
    <row r="83" spans="1:8" s="220" customFormat="1" ht="11.25" customHeight="1" x14ac:dyDescent="0.25">
      <c r="A83" s="183" t="s">
        <v>337</v>
      </c>
      <c r="B83" s="184">
        <v>200</v>
      </c>
      <c r="C83" s="101">
        <v>0.26</v>
      </c>
      <c r="D83" s="101">
        <v>0</v>
      </c>
      <c r="E83" s="101">
        <v>2.2000000000000002</v>
      </c>
      <c r="F83" s="101">
        <v>9.6999999999999993</v>
      </c>
      <c r="G83" s="218" t="s">
        <v>338</v>
      </c>
      <c r="H83" s="219" t="s">
        <v>26</v>
      </c>
    </row>
    <row r="84" spans="1:8" s="94" customFormat="1" x14ac:dyDescent="0.2">
      <c r="A84" s="204" t="s">
        <v>17</v>
      </c>
      <c r="B84" s="205">
        <f>SUM(B79:B83)</f>
        <v>720</v>
      </c>
      <c r="C84" s="206">
        <f>SUM(C79:C83)</f>
        <v>30.16</v>
      </c>
      <c r="D84" s="206">
        <f>SUM(D79:D83)</f>
        <v>25.970000000000002</v>
      </c>
      <c r="E84" s="206">
        <f>SUM(E79:E83)</f>
        <v>51.07</v>
      </c>
      <c r="F84" s="206">
        <f>SUM(F79:F83)</f>
        <v>571.1</v>
      </c>
      <c r="G84" s="205"/>
      <c r="H84" s="95"/>
    </row>
    <row r="85" spans="1:8" x14ac:dyDescent="0.2">
      <c r="A85" s="223" t="s">
        <v>72</v>
      </c>
      <c r="B85" s="223"/>
      <c r="C85" s="223"/>
      <c r="D85" s="223"/>
      <c r="E85" s="223"/>
      <c r="F85" s="223"/>
      <c r="G85" s="223"/>
      <c r="H85" s="223"/>
    </row>
    <row r="86" spans="1:8" x14ac:dyDescent="0.2">
      <c r="A86" s="223" t="s">
        <v>1</v>
      </c>
      <c r="B86" s="223"/>
      <c r="C86" s="223"/>
      <c r="D86" s="223"/>
      <c r="E86" s="223"/>
      <c r="F86" s="223"/>
      <c r="G86" s="223"/>
      <c r="H86" s="223"/>
    </row>
    <row r="87" spans="1:8" x14ac:dyDescent="0.2">
      <c r="A87" s="222" t="s">
        <v>2</v>
      </c>
      <c r="B87" s="223" t="s">
        <v>3</v>
      </c>
      <c r="C87" s="223"/>
      <c r="D87" s="223"/>
      <c r="E87" s="223"/>
      <c r="F87" s="223"/>
      <c r="G87" s="222" t="s">
        <v>4</v>
      </c>
      <c r="H87" s="222" t="s">
        <v>5</v>
      </c>
    </row>
    <row r="88" spans="1:8" ht="11.45" customHeight="1" x14ac:dyDescent="0.2">
      <c r="A88" s="222"/>
      <c r="B88" s="13" t="s">
        <v>6</v>
      </c>
      <c r="C88" s="14" t="s">
        <v>7</v>
      </c>
      <c r="D88" s="14" t="s">
        <v>8</v>
      </c>
      <c r="E88" s="14" t="s">
        <v>9</v>
      </c>
      <c r="F88" s="14" t="s">
        <v>10</v>
      </c>
      <c r="G88" s="222"/>
      <c r="H88" s="222"/>
    </row>
    <row r="89" spans="1:8" x14ac:dyDescent="0.2">
      <c r="A89" s="222" t="s">
        <v>11</v>
      </c>
      <c r="B89" s="222"/>
      <c r="C89" s="225"/>
      <c r="D89" s="225"/>
      <c r="E89" s="225"/>
      <c r="F89" s="225"/>
      <c r="G89" s="222"/>
      <c r="H89" s="222"/>
    </row>
    <row r="90" spans="1:8" ht="11.45" customHeight="1" x14ac:dyDescent="0.2">
      <c r="A90" s="6" t="s">
        <v>228</v>
      </c>
      <c r="B90" s="3">
        <v>250</v>
      </c>
      <c r="C90" s="10">
        <v>7.5</v>
      </c>
      <c r="D90" s="10">
        <v>10.4</v>
      </c>
      <c r="E90" s="10">
        <v>36.5</v>
      </c>
      <c r="F90" s="10">
        <v>267.60000000000002</v>
      </c>
      <c r="G90" s="1" t="s">
        <v>229</v>
      </c>
      <c r="H90" s="16" t="s">
        <v>230</v>
      </c>
    </row>
    <row r="91" spans="1:8" ht="11.45" customHeight="1" x14ac:dyDescent="0.2">
      <c r="A91" s="6" t="s">
        <v>128</v>
      </c>
      <c r="B91" s="4">
        <v>30</v>
      </c>
      <c r="C91" s="69">
        <v>6.96</v>
      </c>
      <c r="D91" s="69">
        <v>8.85</v>
      </c>
      <c r="E91" s="69">
        <v>0</v>
      </c>
      <c r="F91" s="69">
        <v>108</v>
      </c>
      <c r="G91" s="5" t="s">
        <v>129</v>
      </c>
      <c r="H91" s="6" t="s">
        <v>130</v>
      </c>
    </row>
    <row r="92" spans="1:8" x14ac:dyDescent="0.2">
      <c r="A92" s="23" t="s">
        <v>27</v>
      </c>
      <c r="B92" s="5">
        <v>20</v>
      </c>
      <c r="C92" s="88">
        <v>1.3</v>
      </c>
      <c r="D92" s="88">
        <v>0.2</v>
      </c>
      <c r="E92" s="88">
        <v>8.6</v>
      </c>
      <c r="F92" s="88">
        <v>43</v>
      </c>
      <c r="G92" s="34">
        <v>11</v>
      </c>
      <c r="H92" s="2" t="s">
        <v>29</v>
      </c>
    </row>
    <row r="93" spans="1:8" s="86" customFormat="1" ht="12" customHeight="1" x14ac:dyDescent="0.25">
      <c r="A93" s="2" t="s">
        <v>231</v>
      </c>
      <c r="B93" s="77">
        <v>200</v>
      </c>
      <c r="C93" s="10">
        <v>0.02</v>
      </c>
      <c r="D93" s="10">
        <v>0</v>
      </c>
      <c r="E93" s="10">
        <v>0</v>
      </c>
      <c r="F93" s="10">
        <v>0</v>
      </c>
      <c r="G93" s="85" t="s">
        <v>232</v>
      </c>
      <c r="H93" s="57" t="s">
        <v>15</v>
      </c>
    </row>
    <row r="94" spans="1:8" x14ac:dyDescent="0.2">
      <c r="A94" s="28" t="s">
        <v>17</v>
      </c>
      <c r="B94" s="13">
        <f>SUM(B90:B93)</f>
        <v>500</v>
      </c>
      <c r="C94" s="14">
        <f>SUM(C90:C93)</f>
        <v>15.780000000000001</v>
      </c>
      <c r="D94" s="14">
        <f>SUM(D90:D93)</f>
        <v>19.45</v>
      </c>
      <c r="E94" s="14">
        <f>SUM(E90:E93)</f>
        <v>45.1</v>
      </c>
      <c r="F94" s="14">
        <f>SUM(F90:F93)</f>
        <v>418.6</v>
      </c>
      <c r="G94" s="13"/>
      <c r="H94" s="6"/>
    </row>
    <row r="95" spans="1:8" x14ac:dyDescent="0.2">
      <c r="A95" s="234" t="s">
        <v>286</v>
      </c>
      <c r="B95" s="235"/>
      <c r="C95" s="235"/>
      <c r="D95" s="235"/>
      <c r="E95" s="235"/>
      <c r="F95" s="235"/>
      <c r="G95" s="235"/>
      <c r="H95" s="236"/>
    </row>
    <row r="96" spans="1:8" s="94" customFormat="1" ht="12" customHeight="1" x14ac:dyDescent="0.2">
      <c r="A96" s="156" t="s">
        <v>37</v>
      </c>
      <c r="B96" s="106">
        <v>250</v>
      </c>
      <c r="C96" s="107">
        <v>5.49</v>
      </c>
      <c r="D96" s="107">
        <v>5.27</v>
      </c>
      <c r="E96" s="107">
        <v>16.54</v>
      </c>
      <c r="F96" s="107">
        <v>148.25</v>
      </c>
      <c r="G96" s="157" t="s">
        <v>38</v>
      </c>
      <c r="H96" s="109" t="s">
        <v>39</v>
      </c>
    </row>
    <row r="97" spans="1:8" s="94" customFormat="1" x14ac:dyDescent="0.2">
      <c r="A97" s="95" t="s">
        <v>106</v>
      </c>
      <c r="B97" s="103">
        <v>100</v>
      </c>
      <c r="C97" s="170">
        <v>13.1</v>
      </c>
      <c r="D97" s="170">
        <v>7.9</v>
      </c>
      <c r="E97" s="170">
        <v>9.3000000000000007</v>
      </c>
      <c r="F97" s="170">
        <v>157.1</v>
      </c>
      <c r="G97" s="202" t="s">
        <v>107</v>
      </c>
      <c r="H97" s="109" t="s">
        <v>74</v>
      </c>
    </row>
    <row r="98" spans="1:8" x14ac:dyDescent="0.2">
      <c r="A98" s="40" t="s">
        <v>93</v>
      </c>
      <c r="B98" s="41">
        <v>150</v>
      </c>
      <c r="C98" s="101">
        <v>3.1</v>
      </c>
      <c r="D98" s="101">
        <v>4.8499999999999996</v>
      </c>
      <c r="E98" s="101">
        <v>14.14</v>
      </c>
      <c r="F98" s="101">
        <v>112.65</v>
      </c>
      <c r="G98" s="42" t="s">
        <v>94</v>
      </c>
      <c r="H98" s="9" t="s">
        <v>95</v>
      </c>
    </row>
    <row r="99" spans="1:8" s="94" customFormat="1" x14ac:dyDescent="0.2">
      <c r="A99" s="95" t="s">
        <v>342</v>
      </c>
      <c r="B99" s="103">
        <v>200</v>
      </c>
      <c r="C99" s="189">
        <v>1</v>
      </c>
      <c r="D99" s="189">
        <v>0.1</v>
      </c>
      <c r="E99" s="189">
        <v>9.5</v>
      </c>
      <c r="F99" s="189">
        <v>43.8</v>
      </c>
      <c r="G99" s="160" t="s">
        <v>343</v>
      </c>
      <c r="H99" s="98" t="s">
        <v>45</v>
      </c>
    </row>
    <row r="100" spans="1:8" s="94" customFormat="1" x14ac:dyDescent="0.2">
      <c r="A100" s="204" t="s">
        <v>17</v>
      </c>
      <c r="B100" s="205">
        <f>SUM(B96:B99)</f>
        <v>700</v>
      </c>
      <c r="C100" s="206">
        <f>SUM(C96:C99)</f>
        <v>22.69</v>
      </c>
      <c r="D100" s="206">
        <f>SUM(D96:D99)</f>
        <v>18.12</v>
      </c>
      <c r="E100" s="206">
        <f>SUM(E96:E99)</f>
        <v>49.480000000000004</v>
      </c>
      <c r="F100" s="206">
        <f>SUM(F96:F99)</f>
        <v>461.8</v>
      </c>
      <c r="G100" s="205"/>
      <c r="H100" s="95"/>
    </row>
    <row r="101" spans="1:8" x14ac:dyDescent="0.2">
      <c r="A101" s="223" t="s">
        <v>30</v>
      </c>
      <c r="B101" s="223"/>
      <c r="C101" s="223"/>
      <c r="D101" s="223"/>
      <c r="E101" s="223"/>
      <c r="F101" s="223"/>
      <c r="G101" s="223"/>
      <c r="H101" s="223"/>
    </row>
    <row r="102" spans="1:8" x14ac:dyDescent="0.2">
      <c r="A102" s="222" t="s">
        <v>2</v>
      </c>
      <c r="B102" s="223" t="s">
        <v>3</v>
      </c>
      <c r="C102" s="223"/>
      <c r="D102" s="223"/>
      <c r="E102" s="223"/>
      <c r="F102" s="223"/>
      <c r="G102" s="222" t="s">
        <v>4</v>
      </c>
      <c r="H102" s="222" t="s">
        <v>5</v>
      </c>
    </row>
    <row r="103" spans="1:8" ht="11.45" customHeight="1" x14ac:dyDescent="0.2">
      <c r="A103" s="222"/>
      <c r="B103" s="13" t="s">
        <v>6</v>
      </c>
      <c r="C103" s="14" t="s">
        <v>7</v>
      </c>
      <c r="D103" s="14" t="s">
        <v>8</v>
      </c>
      <c r="E103" s="14" t="s">
        <v>9</v>
      </c>
      <c r="F103" s="14" t="s">
        <v>10</v>
      </c>
      <c r="G103" s="222"/>
      <c r="H103" s="222"/>
    </row>
    <row r="104" spans="1:8" x14ac:dyDescent="0.2">
      <c r="A104" s="222" t="s">
        <v>11</v>
      </c>
      <c r="B104" s="222"/>
      <c r="C104" s="222"/>
      <c r="D104" s="222"/>
      <c r="E104" s="222"/>
      <c r="F104" s="222"/>
      <c r="G104" s="222"/>
      <c r="H104" s="222"/>
    </row>
    <row r="105" spans="1:8" x14ac:dyDescent="0.2">
      <c r="A105" s="6" t="s">
        <v>120</v>
      </c>
      <c r="B105" s="5">
        <v>90</v>
      </c>
      <c r="C105" s="17">
        <v>15</v>
      </c>
      <c r="D105" s="17">
        <v>10.4</v>
      </c>
      <c r="E105" s="17">
        <v>5.9</v>
      </c>
      <c r="F105" s="17">
        <v>176</v>
      </c>
      <c r="G105" s="21" t="s">
        <v>121</v>
      </c>
      <c r="H105" s="16" t="s">
        <v>75</v>
      </c>
    </row>
    <row r="106" spans="1:8" s="94" customFormat="1" x14ac:dyDescent="0.2">
      <c r="A106" s="95" t="s">
        <v>154</v>
      </c>
      <c r="B106" s="103">
        <v>150</v>
      </c>
      <c r="C106" s="101">
        <v>6.6</v>
      </c>
      <c r="D106" s="101">
        <v>5.73</v>
      </c>
      <c r="E106" s="101">
        <v>37.880000000000003</v>
      </c>
      <c r="F106" s="101">
        <v>229.5</v>
      </c>
      <c r="G106" s="202" t="s">
        <v>155</v>
      </c>
      <c r="H106" s="212" t="s">
        <v>98</v>
      </c>
    </row>
    <row r="107" spans="1:8" s="22" customFormat="1" ht="22.5" x14ac:dyDescent="0.2">
      <c r="A107" s="23" t="s">
        <v>48</v>
      </c>
      <c r="B107" s="5">
        <v>60</v>
      </c>
      <c r="C107" s="17">
        <v>0.66</v>
      </c>
      <c r="D107" s="17">
        <v>0.12</v>
      </c>
      <c r="E107" s="17">
        <v>2.2799999999999998</v>
      </c>
      <c r="F107" s="17">
        <v>13.2</v>
      </c>
      <c r="G107" s="5" t="s">
        <v>49</v>
      </c>
      <c r="H107" s="2" t="s">
        <v>50</v>
      </c>
    </row>
    <row r="108" spans="1:8" x14ac:dyDescent="0.2">
      <c r="A108" s="43" t="s">
        <v>237</v>
      </c>
      <c r="B108" s="3">
        <v>210</v>
      </c>
      <c r="C108" s="47">
        <v>0.4</v>
      </c>
      <c r="D108" s="47">
        <v>0</v>
      </c>
      <c r="E108" s="47">
        <v>0.6</v>
      </c>
      <c r="F108" s="47">
        <v>3</v>
      </c>
      <c r="G108" s="39" t="s">
        <v>238</v>
      </c>
      <c r="H108" s="23" t="s">
        <v>36</v>
      </c>
    </row>
    <row r="109" spans="1:8" x14ac:dyDescent="0.2">
      <c r="A109" s="28" t="s">
        <v>17</v>
      </c>
      <c r="B109" s="13">
        <f>SUM(B105:B108)</f>
        <v>510</v>
      </c>
      <c r="C109" s="14">
        <f>SUM(C105:C108)</f>
        <v>22.66</v>
      </c>
      <c r="D109" s="14">
        <f>SUM(D105:D108)</f>
        <v>16.250000000000004</v>
      </c>
      <c r="E109" s="14">
        <f>SUM(E105:E108)</f>
        <v>46.660000000000004</v>
      </c>
      <c r="F109" s="14">
        <f>SUM(F105:F108)</f>
        <v>421.7</v>
      </c>
      <c r="G109" s="13"/>
      <c r="H109" s="6"/>
    </row>
    <row r="110" spans="1:8" x14ac:dyDescent="0.2">
      <c r="A110" s="234" t="s">
        <v>286</v>
      </c>
      <c r="B110" s="235"/>
      <c r="C110" s="235"/>
      <c r="D110" s="235"/>
      <c r="E110" s="235"/>
      <c r="F110" s="235"/>
      <c r="G110" s="235"/>
      <c r="H110" s="236"/>
    </row>
    <row r="111" spans="1:8" s="94" customFormat="1" ht="12" customHeight="1" x14ac:dyDescent="0.2">
      <c r="A111" s="95" t="s">
        <v>137</v>
      </c>
      <c r="B111" s="107">
        <v>260</v>
      </c>
      <c r="C111" s="107">
        <v>1.74</v>
      </c>
      <c r="D111" s="107">
        <v>6.33</v>
      </c>
      <c r="E111" s="107">
        <v>11.16</v>
      </c>
      <c r="F111" s="107">
        <v>111.14</v>
      </c>
      <c r="G111" s="108" t="s">
        <v>293</v>
      </c>
      <c r="H111" s="159" t="s">
        <v>52</v>
      </c>
    </row>
    <row r="112" spans="1:8" s="94" customFormat="1" ht="12" customHeight="1" x14ac:dyDescent="0.2">
      <c r="A112" s="161" t="s">
        <v>297</v>
      </c>
      <c r="B112" s="105">
        <v>90</v>
      </c>
      <c r="C112" s="170">
        <v>12.7</v>
      </c>
      <c r="D112" s="170">
        <v>13.8</v>
      </c>
      <c r="E112" s="170">
        <v>2.9</v>
      </c>
      <c r="F112" s="170">
        <v>185.3</v>
      </c>
      <c r="G112" s="160" t="s">
        <v>160</v>
      </c>
      <c r="H112" s="98" t="s">
        <v>124</v>
      </c>
    </row>
    <row r="113" spans="1:8" s="187" customFormat="1" ht="12" customHeight="1" x14ac:dyDescent="0.25">
      <c r="A113" s="183" t="s">
        <v>311</v>
      </c>
      <c r="B113" s="184">
        <v>150</v>
      </c>
      <c r="C113" s="101">
        <v>2.2000000000000002</v>
      </c>
      <c r="D113" s="101">
        <v>5.9</v>
      </c>
      <c r="E113" s="101">
        <v>13.5</v>
      </c>
      <c r="F113" s="101">
        <v>115.9</v>
      </c>
      <c r="G113" s="185" t="s">
        <v>312</v>
      </c>
      <c r="H113" s="186" t="s">
        <v>313</v>
      </c>
    </row>
    <row r="114" spans="1:8" s="94" customFormat="1" x14ac:dyDescent="0.2">
      <c r="A114" s="95" t="s">
        <v>31</v>
      </c>
      <c r="B114" s="96">
        <v>100</v>
      </c>
      <c r="C114" s="171">
        <v>0.4</v>
      </c>
      <c r="D114" s="171">
        <v>0.4</v>
      </c>
      <c r="E114" s="171">
        <f>19.6/2</f>
        <v>9.8000000000000007</v>
      </c>
      <c r="F114" s="171">
        <f>94/2</f>
        <v>47</v>
      </c>
      <c r="G114" s="96" t="s">
        <v>32</v>
      </c>
      <c r="H114" s="95" t="s">
        <v>33</v>
      </c>
    </row>
    <row r="115" spans="1:8" x14ac:dyDescent="0.2">
      <c r="A115" s="23" t="s">
        <v>27</v>
      </c>
      <c r="B115" s="5">
        <v>20</v>
      </c>
      <c r="C115" s="88">
        <v>1.3</v>
      </c>
      <c r="D115" s="88">
        <v>0.2</v>
      </c>
      <c r="E115" s="88">
        <v>8.6</v>
      </c>
      <c r="F115" s="88">
        <v>43</v>
      </c>
      <c r="G115" s="34">
        <v>11</v>
      </c>
      <c r="H115" s="2" t="s">
        <v>29</v>
      </c>
    </row>
    <row r="116" spans="1:8" s="94" customFormat="1" ht="13.5" customHeight="1" x14ac:dyDescent="0.2">
      <c r="A116" s="95" t="s">
        <v>339</v>
      </c>
      <c r="B116" s="103">
        <v>200</v>
      </c>
      <c r="C116" s="221">
        <v>0.2</v>
      </c>
      <c r="D116" s="221">
        <v>7.0000000000000007E-2</v>
      </c>
      <c r="E116" s="221">
        <v>1.5</v>
      </c>
      <c r="F116" s="221">
        <v>7.4</v>
      </c>
      <c r="G116" s="104" t="s">
        <v>253</v>
      </c>
      <c r="H116" s="98" t="s">
        <v>56</v>
      </c>
    </row>
    <row r="117" spans="1:8" s="94" customFormat="1" x14ac:dyDescent="0.2">
      <c r="A117" s="204" t="s">
        <v>17</v>
      </c>
      <c r="B117" s="205">
        <f>SUM(B111:B116)</f>
        <v>820</v>
      </c>
      <c r="C117" s="206">
        <f>SUM(C111:C116)</f>
        <v>18.54</v>
      </c>
      <c r="D117" s="206">
        <f>SUM(D111:D116)</f>
        <v>26.7</v>
      </c>
      <c r="E117" s="206">
        <f>SUM(E111:E116)</f>
        <v>47.46</v>
      </c>
      <c r="F117" s="206">
        <f>SUM(F111:F116)</f>
        <v>509.74</v>
      </c>
      <c r="G117" s="205"/>
      <c r="H117" s="95"/>
    </row>
    <row r="118" spans="1:8" x14ac:dyDescent="0.2">
      <c r="A118" s="223" t="s">
        <v>46</v>
      </c>
      <c r="B118" s="223"/>
      <c r="C118" s="223"/>
      <c r="D118" s="223"/>
      <c r="E118" s="223"/>
      <c r="F118" s="223"/>
      <c r="G118" s="223"/>
      <c r="H118" s="223"/>
    </row>
    <row r="119" spans="1:8" x14ac:dyDescent="0.2">
      <c r="A119" s="222" t="s">
        <v>2</v>
      </c>
      <c r="B119" s="223" t="s">
        <v>3</v>
      </c>
      <c r="C119" s="223"/>
      <c r="D119" s="223"/>
      <c r="E119" s="223"/>
      <c r="F119" s="223"/>
      <c r="G119" s="222" t="s">
        <v>4</v>
      </c>
      <c r="H119" s="222" t="s">
        <v>5</v>
      </c>
    </row>
    <row r="120" spans="1:8" ht="11.45" customHeight="1" x14ac:dyDescent="0.2">
      <c r="A120" s="222"/>
      <c r="B120" s="13" t="s">
        <v>6</v>
      </c>
      <c r="C120" s="14" t="s">
        <v>7</v>
      </c>
      <c r="D120" s="14" t="s">
        <v>8</v>
      </c>
      <c r="E120" s="14" t="s">
        <v>9</v>
      </c>
      <c r="F120" s="14" t="s">
        <v>10</v>
      </c>
      <c r="G120" s="222"/>
      <c r="H120" s="222"/>
    </row>
    <row r="121" spans="1:8" x14ac:dyDescent="0.2">
      <c r="A121" s="222" t="s">
        <v>11</v>
      </c>
      <c r="B121" s="222"/>
      <c r="C121" s="225"/>
      <c r="D121" s="225"/>
      <c r="E121" s="225"/>
      <c r="F121" s="225"/>
      <c r="G121" s="222"/>
      <c r="H121" s="222"/>
    </row>
    <row r="122" spans="1:8" ht="12" customHeight="1" x14ac:dyDescent="0.2">
      <c r="A122" s="6" t="s">
        <v>233</v>
      </c>
      <c r="B122" s="31">
        <v>90</v>
      </c>
      <c r="C122" s="10">
        <v>15.1</v>
      </c>
      <c r="D122" s="10">
        <v>8.8000000000000007</v>
      </c>
      <c r="E122" s="10">
        <v>8.4</v>
      </c>
      <c r="F122" s="10">
        <v>174.9</v>
      </c>
      <c r="G122" s="39" t="s">
        <v>234</v>
      </c>
      <c r="H122" s="2" t="s">
        <v>71</v>
      </c>
    </row>
    <row r="123" spans="1:8" ht="12" customHeight="1" x14ac:dyDescent="0.2">
      <c r="A123" s="2" t="s">
        <v>134</v>
      </c>
      <c r="B123" s="4">
        <v>150</v>
      </c>
      <c r="C123" s="25">
        <v>3.06</v>
      </c>
      <c r="D123" s="25">
        <v>4.8</v>
      </c>
      <c r="E123" s="25">
        <v>20.440000000000001</v>
      </c>
      <c r="F123" s="25">
        <v>137.25</v>
      </c>
      <c r="G123" s="4" t="s">
        <v>135</v>
      </c>
      <c r="H123" s="2" t="s">
        <v>20</v>
      </c>
    </row>
    <row r="124" spans="1:8" ht="23.25" customHeight="1" x14ac:dyDescent="0.2">
      <c r="A124" s="23" t="s">
        <v>48</v>
      </c>
      <c r="B124" s="5">
        <v>60</v>
      </c>
      <c r="C124" s="17">
        <v>0.66</v>
      </c>
      <c r="D124" s="17">
        <v>0.12</v>
      </c>
      <c r="E124" s="17">
        <v>2.2799999999999998</v>
      </c>
      <c r="F124" s="17">
        <v>13.2</v>
      </c>
      <c r="G124" s="5" t="s">
        <v>49</v>
      </c>
      <c r="H124" s="2" t="s">
        <v>50</v>
      </c>
    </row>
    <row r="125" spans="1:8" ht="12.6" customHeight="1" x14ac:dyDescent="0.2">
      <c r="A125" s="23" t="s">
        <v>27</v>
      </c>
      <c r="B125" s="5">
        <v>20</v>
      </c>
      <c r="C125" s="89">
        <v>1.3</v>
      </c>
      <c r="D125" s="89">
        <v>0.2</v>
      </c>
      <c r="E125" s="89">
        <v>8.6</v>
      </c>
      <c r="F125" s="89">
        <v>43</v>
      </c>
      <c r="G125" s="34">
        <v>11</v>
      </c>
      <c r="H125" s="2" t="s">
        <v>29</v>
      </c>
    </row>
    <row r="126" spans="1:8" s="86" customFormat="1" ht="12" customHeight="1" x14ac:dyDescent="0.25">
      <c r="A126" s="2" t="s">
        <v>231</v>
      </c>
      <c r="B126" s="77">
        <v>200</v>
      </c>
      <c r="C126" s="10">
        <v>0.02</v>
      </c>
      <c r="D126" s="10">
        <v>0</v>
      </c>
      <c r="E126" s="10">
        <v>0</v>
      </c>
      <c r="F126" s="10">
        <v>0</v>
      </c>
      <c r="G126" s="85" t="s">
        <v>232</v>
      </c>
      <c r="H126" s="57" t="s">
        <v>15</v>
      </c>
    </row>
    <row r="127" spans="1:8" x14ac:dyDescent="0.2">
      <c r="A127" s="28" t="s">
        <v>17</v>
      </c>
      <c r="B127" s="13">
        <f>SUM(B122:B126)</f>
        <v>520</v>
      </c>
      <c r="C127" s="29">
        <f>SUM(C122:C126)</f>
        <v>20.14</v>
      </c>
      <c r="D127" s="29">
        <f>SUM(D122:D126)</f>
        <v>13.92</v>
      </c>
      <c r="E127" s="29">
        <f>SUM(E122:E126)</f>
        <v>39.720000000000006</v>
      </c>
      <c r="F127" s="29">
        <f>SUM(F122:F126)</f>
        <v>368.34999999999997</v>
      </c>
      <c r="G127" s="13"/>
      <c r="H127" s="6"/>
    </row>
    <row r="128" spans="1:8" x14ac:dyDescent="0.2">
      <c r="A128" s="234" t="s">
        <v>286</v>
      </c>
      <c r="B128" s="235"/>
      <c r="C128" s="235"/>
      <c r="D128" s="235"/>
      <c r="E128" s="235"/>
      <c r="F128" s="235"/>
      <c r="G128" s="235"/>
      <c r="H128" s="236"/>
    </row>
    <row r="129" spans="1:8" s="94" customFormat="1" ht="13.5" customHeight="1" x14ac:dyDescent="0.2">
      <c r="A129" s="162" t="s">
        <v>140</v>
      </c>
      <c r="B129" s="96">
        <v>260</v>
      </c>
      <c r="C129" s="96">
        <v>1.84</v>
      </c>
      <c r="D129" s="96">
        <v>6.49</v>
      </c>
      <c r="E129" s="96">
        <v>9.5</v>
      </c>
      <c r="F129" s="96">
        <v>111.25</v>
      </c>
      <c r="G129" s="96" t="s">
        <v>111</v>
      </c>
      <c r="H129" s="99" t="s">
        <v>58</v>
      </c>
    </row>
    <row r="130" spans="1:8" s="94" customFormat="1" x14ac:dyDescent="0.2">
      <c r="A130" s="164" t="s">
        <v>40</v>
      </c>
      <c r="B130" s="195">
        <v>100</v>
      </c>
      <c r="C130" s="107">
        <v>12.81</v>
      </c>
      <c r="D130" s="107">
        <v>14.46</v>
      </c>
      <c r="E130" s="107">
        <v>4.5</v>
      </c>
      <c r="F130" s="107">
        <v>210.7</v>
      </c>
      <c r="G130" s="104" t="s">
        <v>41</v>
      </c>
      <c r="H130" s="95" t="s">
        <v>42</v>
      </c>
    </row>
    <row r="131" spans="1:8" s="94" customFormat="1" ht="12" customHeight="1" x14ac:dyDescent="0.2">
      <c r="A131" s="164" t="s">
        <v>142</v>
      </c>
      <c r="B131" s="105">
        <v>125</v>
      </c>
      <c r="C131" s="101">
        <v>7.1</v>
      </c>
      <c r="D131" s="101">
        <v>5.0999999999999996</v>
      </c>
      <c r="E131" s="101">
        <v>32.200000000000003</v>
      </c>
      <c r="F131" s="101">
        <v>203.1</v>
      </c>
      <c r="G131" s="104" t="s">
        <v>111</v>
      </c>
      <c r="H131" s="98" t="s">
        <v>60</v>
      </c>
    </row>
    <row r="132" spans="1:8" s="94" customFormat="1" ht="22.5" x14ac:dyDescent="0.2">
      <c r="A132" s="164" t="s">
        <v>178</v>
      </c>
      <c r="B132" s="105">
        <v>60</v>
      </c>
      <c r="C132" s="211">
        <v>0.42</v>
      </c>
      <c r="D132" s="211">
        <v>0.06</v>
      </c>
      <c r="E132" s="211">
        <v>1.1399999999999999</v>
      </c>
      <c r="F132" s="211">
        <v>7.2</v>
      </c>
      <c r="G132" s="160" t="s">
        <v>179</v>
      </c>
      <c r="H132" s="212" t="s">
        <v>333</v>
      </c>
    </row>
    <row r="133" spans="1:8" s="94" customFormat="1" x14ac:dyDescent="0.2">
      <c r="A133" s="95" t="s">
        <v>340</v>
      </c>
      <c r="B133" s="103">
        <v>200</v>
      </c>
      <c r="C133" s="221">
        <v>0.12</v>
      </c>
      <c r="D133" s="221">
        <v>0.12</v>
      </c>
      <c r="E133" s="221">
        <v>3.1</v>
      </c>
      <c r="F133" s="221">
        <v>14.7</v>
      </c>
      <c r="G133" s="160" t="s">
        <v>341</v>
      </c>
      <c r="H133" s="98" t="s">
        <v>78</v>
      </c>
    </row>
    <row r="134" spans="1:8" s="94" customFormat="1" x14ac:dyDescent="0.2">
      <c r="A134" s="204" t="s">
        <v>17</v>
      </c>
      <c r="B134" s="205">
        <f>SUM(B129:B133)</f>
        <v>745</v>
      </c>
      <c r="C134" s="206">
        <f>SUM(C129:C133)</f>
        <v>22.290000000000003</v>
      </c>
      <c r="D134" s="206">
        <f>SUM(D129:D133)</f>
        <v>26.230000000000004</v>
      </c>
      <c r="E134" s="206">
        <f>SUM(E129:E133)</f>
        <v>50.440000000000005</v>
      </c>
      <c r="F134" s="206">
        <f>SUM(F129:F133)</f>
        <v>546.95000000000005</v>
      </c>
      <c r="G134" s="205"/>
      <c r="H134" s="95"/>
    </row>
    <row r="135" spans="1:8" x14ac:dyDescent="0.2">
      <c r="A135" s="223" t="s">
        <v>57</v>
      </c>
      <c r="B135" s="223"/>
      <c r="C135" s="223"/>
      <c r="D135" s="223"/>
      <c r="E135" s="223"/>
      <c r="F135" s="223"/>
      <c r="G135" s="223"/>
      <c r="H135" s="223"/>
    </row>
    <row r="136" spans="1:8" x14ac:dyDescent="0.2">
      <c r="A136" s="222" t="s">
        <v>2</v>
      </c>
      <c r="B136" s="223" t="s">
        <v>3</v>
      </c>
      <c r="C136" s="223"/>
      <c r="D136" s="223"/>
      <c r="E136" s="223"/>
      <c r="F136" s="223"/>
      <c r="G136" s="222" t="s">
        <v>4</v>
      </c>
      <c r="H136" s="222" t="s">
        <v>5</v>
      </c>
    </row>
    <row r="137" spans="1:8" ht="11.45" customHeight="1" x14ac:dyDescent="0.2">
      <c r="A137" s="222"/>
      <c r="B137" s="13" t="s">
        <v>6</v>
      </c>
      <c r="C137" s="14" t="s">
        <v>7</v>
      </c>
      <c r="D137" s="14" t="s">
        <v>8</v>
      </c>
      <c r="E137" s="14" t="s">
        <v>9</v>
      </c>
      <c r="F137" s="14" t="s">
        <v>10</v>
      </c>
      <c r="G137" s="222"/>
      <c r="H137" s="222"/>
    </row>
    <row r="138" spans="1:8" x14ac:dyDescent="0.2">
      <c r="A138" s="222" t="s">
        <v>11</v>
      </c>
      <c r="B138" s="222"/>
      <c r="C138" s="222"/>
      <c r="D138" s="222"/>
      <c r="E138" s="222"/>
      <c r="F138" s="222"/>
      <c r="G138" s="222"/>
      <c r="H138" s="222"/>
    </row>
    <row r="139" spans="1:8" ht="12.75" customHeight="1" x14ac:dyDescent="0.2">
      <c r="A139" s="6" t="s">
        <v>243</v>
      </c>
      <c r="B139" s="3">
        <v>200</v>
      </c>
      <c r="C139" s="10">
        <v>29.7</v>
      </c>
      <c r="D139" s="10">
        <v>22.5</v>
      </c>
      <c r="E139" s="10">
        <v>19.3</v>
      </c>
      <c r="F139" s="10">
        <v>400.9</v>
      </c>
      <c r="G139" s="39" t="s">
        <v>244</v>
      </c>
      <c r="H139" s="6" t="s">
        <v>148</v>
      </c>
    </row>
    <row r="140" spans="1:8" s="67" customFormat="1" ht="12" customHeight="1" x14ac:dyDescent="0.2">
      <c r="A140" s="6" t="s">
        <v>114</v>
      </c>
      <c r="B140" s="3">
        <v>200</v>
      </c>
      <c r="C140" s="66">
        <v>0.8</v>
      </c>
      <c r="D140" s="66">
        <v>0.8</v>
      </c>
      <c r="E140" s="66">
        <v>19.600000000000001</v>
      </c>
      <c r="F140" s="66">
        <v>94</v>
      </c>
      <c r="G140" s="1" t="s">
        <v>32</v>
      </c>
      <c r="H140" s="6" t="s">
        <v>33</v>
      </c>
    </row>
    <row r="141" spans="1:8" x14ac:dyDescent="0.2">
      <c r="A141" s="43" t="s">
        <v>237</v>
      </c>
      <c r="B141" s="3">
        <v>210</v>
      </c>
      <c r="C141" s="10">
        <v>0.4</v>
      </c>
      <c r="D141" s="10">
        <v>0</v>
      </c>
      <c r="E141" s="10">
        <v>0.6</v>
      </c>
      <c r="F141" s="10">
        <v>3</v>
      </c>
      <c r="G141" s="39" t="s">
        <v>238</v>
      </c>
      <c r="H141" s="23" t="s">
        <v>36</v>
      </c>
    </row>
    <row r="142" spans="1:8" x14ac:dyDescent="0.2">
      <c r="A142" s="28" t="s">
        <v>17</v>
      </c>
      <c r="B142" s="13">
        <f>SUM(B139:B141)</f>
        <v>610</v>
      </c>
      <c r="C142" s="29">
        <f>SUM(C139:C141)</f>
        <v>30.9</v>
      </c>
      <c r="D142" s="29">
        <f>SUM(D139:D141)</f>
        <v>23.3</v>
      </c>
      <c r="E142" s="29">
        <f>SUM(E139:E141)</f>
        <v>39.500000000000007</v>
      </c>
      <c r="F142" s="29">
        <f>SUM(F139:F141)</f>
        <v>497.9</v>
      </c>
      <c r="G142" s="13"/>
      <c r="H142" s="6"/>
    </row>
    <row r="143" spans="1:8" s="94" customFormat="1" x14ac:dyDescent="0.2">
      <c r="A143" s="237" t="s">
        <v>286</v>
      </c>
      <c r="B143" s="237"/>
      <c r="C143" s="237"/>
      <c r="D143" s="237"/>
      <c r="E143" s="237"/>
      <c r="F143" s="237"/>
      <c r="G143" s="237"/>
      <c r="H143" s="237"/>
    </row>
    <row r="144" spans="1:8" s="94" customFormat="1" x14ac:dyDescent="0.2">
      <c r="A144" s="95" t="s">
        <v>115</v>
      </c>
      <c r="B144" s="103">
        <v>250</v>
      </c>
      <c r="C144" s="170">
        <v>2.34</v>
      </c>
      <c r="D144" s="170">
        <v>2.83</v>
      </c>
      <c r="E144" s="170">
        <v>16.87</v>
      </c>
      <c r="F144" s="170">
        <v>114</v>
      </c>
      <c r="G144" s="167" t="s">
        <v>116</v>
      </c>
      <c r="H144" s="168" t="s">
        <v>117</v>
      </c>
    </row>
    <row r="145" spans="1:8" s="94" customFormat="1" x14ac:dyDescent="0.2">
      <c r="A145" s="156" t="s">
        <v>91</v>
      </c>
      <c r="B145" s="214">
        <v>100</v>
      </c>
      <c r="C145" s="101">
        <v>16.8</v>
      </c>
      <c r="D145" s="101">
        <v>9.9</v>
      </c>
      <c r="E145" s="101">
        <v>9.4</v>
      </c>
      <c r="F145" s="101">
        <v>197.2</v>
      </c>
      <c r="G145" s="215" t="s">
        <v>256</v>
      </c>
      <c r="H145" s="168" t="s">
        <v>79</v>
      </c>
    </row>
    <row r="146" spans="1:8" s="94" customFormat="1" ht="12.6" customHeight="1" x14ac:dyDescent="0.2">
      <c r="A146" s="98" t="s">
        <v>334</v>
      </c>
      <c r="B146" s="103">
        <v>150</v>
      </c>
      <c r="C146" s="189">
        <v>2.86</v>
      </c>
      <c r="D146" s="189">
        <v>4.32</v>
      </c>
      <c r="E146" s="189">
        <v>23.02</v>
      </c>
      <c r="F146" s="189">
        <v>142.4</v>
      </c>
      <c r="G146" s="202" t="s">
        <v>335</v>
      </c>
      <c r="H146" s="109" t="s">
        <v>336</v>
      </c>
    </row>
    <row r="147" spans="1:8" s="220" customFormat="1" ht="11.25" customHeight="1" x14ac:dyDescent="0.25">
      <c r="A147" s="183" t="s">
        <v>337</v>
      </c>
      <c r="B147" s="184">
        <v>200</v>
      </c>
      <c r="C147" s="101">
        <v>0.26</v>
      </c>
      <c r="D147" s="101">
        <v>0</v>
      </c>
      <c r="E147" s="101">
        <v>2.2000000000000002</v>
      </c>
      <c r="F147" s="101">
        <v>9.6999999999999993</v>
      </c>
      <c r="G147" s="218" t="s">
        <v>338</v>
      </c>
      <c r="H147" s="219" t="s">
        <v>26</v>
      </c>
    </row>
    <row r="148" spans="1:8" s="94" customFormat="1" x14ac:dyDescent="0.2">
      <c r="A148" s="204" t="s">
        <v>17</v>
      </c>
      <c r="B148" s="205">
        <f>SUM(B144:B147)</f>
        <v>700</v>
      </c>
      <c r="C148" s="206">
        <f>SUM(C144:C147)</f>
        <v>22.26</v>
      </c>
      <c r="D148" s="206">
        <f>SUM(D144:D147)</f>
        <v>17.05</v>
      </c>
      <c r="E148" s="206">
        <f>SUM(E144:E147)</f>
        <v>51.490000000000009</v>
      </c>
      <c r="F148" s="206">
        <f>SUM(F144:F147)</f>
        <v>463.3</v>
      </c>
      <c r="G148" s="205"/>
      <c r="H148" s="95"/>
    </row>
    <row r="149" spans="1:8" x14ac:dyDescent="0.2">
      <c r="A149" s="223" t="s">
        <v>65</v>
      </c>
      <c r="B149" s="223"/>
      <c r="C149" s="223"/>
      <c r="D149" s="223"/>
      <c r="E149" s="223"/>
      <c r="F149" s="223"/>
      <c r="G149" s="223"/>
      <c r="H149" s="223"/>
    </row>
    <row r="150" spans="1:8" x14ac:dyDescent="0.2">
      <c r="A150" s="222" t="s">
        <v>2</v>
      </c>
      <c r="B150" s="223" t="s">
        <v>3</v>
      </c>
      <c r="C150" s="223"/>
      <c r="D150" s="223"/>
      <c r="E150" s="223"/>
      <c r="F150" s="223"/>
      <c r="G150" s="222" t="s">
        <v>4</v>
      </c>
      <c r="H150" s="222" t="s">
        <v>5</v>
      </c>
    </row>
    <row r="151" spans="1:8" ht="11.45" customHeight="1" x14ac:dyDescent="0.2">
      <c r="A151" s="222"/>
      <c r="B151" s="13" t="s">
        <v>6</v>
      </c>
      <c r="C151" s="14" t="s">
        <v>7</v>
      </c>
      <c r="D151" s="14" t="s">
        <v>8</v>
      </c>
      <c r="E151" s="14" t="s">
        <v>9</v>
      </c>
      <c r="F151" s="14" t="s">
        <v>10</v>
      </c>
      <c r="G151" s="222"/>
      <c r="H151" s="222"/>
    </row>
    <row r="152" spans="1:8" x14ac:dyDescent="0.2">
      <c r="A152" s="222" t="s">
        <v>11</v>
      </c>
      <c r="B152" s="222"/>
      <c r="C152" s="225"/>
      <c r="D152" s="225"/>
      <c r="E152" s="225"/>
      <c r="F152" s="225"/>
      <c r="G152" s="222"/>
      <c r="H152" s="222"/>
    </row>
    <row r="153" spans="1:8" ht="12" customHeight="1" x14ac:dyDescent="0.2">
      <c r="A153" s="58" t="s">
        <v>159</v>
      </c>
      <c r="B153" s="3">
        <v>90</v>
      </c>
      <c r="C153" s="10">
        <v>12.7</v>
      </c>
      <c r="D153" s="10">
        <v>13.8</v>
      </c>
      <c r="E153" s="10">
        <v>2.9</v>
      </c>
      <c r="F153" s="10">
        <v>185.3</v>
      </c>
      <c r="G153" s="1" t="s">
        <v>160</v>
      </c>
      <c r="H153" s="2" t="s">
        <v>124</v>
      </c>
    </row>
    <row r="154" spans="1:8" ht="12" customHeight="1" x14ac:dyDescent="0.2">
      <c r="A154" s="23" t="s">
        <v>142</v>
      </c>
      <c r="B154" s="5">
        <v>150</v>
      </c>
      <c r="C154" s="69">
        <v>8.6</v>
      </c>
      <c r="D154" s="69">
        <v>6.09</v>
      </c>
      <c r="E154" s="69">
        <v>38.64</v>
      </c>
      <c r="F154" s="69">
        <v>243.75</v>
      </c>
      <c r="G154" s="4" t="s">
        <v>143</v>
      </c>
      <c r="H154" s="2" t="s">
        <v>60</v>
      </c>
    </row>
    <row r="155" spans="1:8" ht="23.25" customHeight="1" x14ac:dyDescent="0.2">
      <c r="A155" s="23" t="s">
        <v>178</v>
      </c>
      <c r="B155" s="3">
        <v>60</v>
      </c>
      <c r="C155" s="10">
        <v>0.42</v>
      </c>
      <c r="D155" s="10">
        <v>0.06</v>
      </c>
      <c r="E155" s="10">
        <v>1.1399999999999999</v>
      </c>
      <c r="F155" s="10">
        <v>7.2</v>
      </c>
      <c r="G155" s="1" t="s">
        <v>179</v>
      </c>
      <c r="H155" s="2" t="s">
        <v>50</v>
      </c>
    </row>
    <row r="156" spans="1:8" ht="12" customHeight="1" x14ac:dyDescent="0.2">
      <c r="A156" s="43" t="s">
        <v>237</v>
      </c>
      <c r="B156" s="3">
        <v>210</v>
      </c>
      <c r="C156" s="10">
        <v>0.4</v>
      </c>
      <c r="D156" s="10">
        <v>0</v>
      </c>
      <c r="E156" s="10">
        <v>0.6</v>
      </c>
      <c r="F156" s="10">
        <v>3</v>
      </c>
      <c r="G156" s="39" t="s">
        <v>238</v>
      </c>
      <c r="H156" s="23" t="s">
        <v>36</v>
      </c>
    </row>
    <row r="157" spans="1:8" x14ac:dyDescent="0.2">
      <c r="A157" s="28" t="s">
        <v>17</v>
      </c>
      <c r="B157" s="13">
        <f>SUM(B153:B156)</f>
        <v>510</v>
      </c>
      <c r="C157" s="13">
        <f>SUM(C153:C156)</f>
        <v>22.119999999999997</v>
      </c>
      <c r="D157" s="13">
        <f>SUM(D153:D156)</f>
        <v>19.95</v>
      </c>
      <c r="E157" s="13">
        <f>SUM(E153:E156)</f>
        <v>43.28</v>
      </c>
      <c r="F157" s="13">
        <f>SUM(F153:F156)</f>
        <v>439.25</v>
      </c>
      <c r="G157" s="13"/>
      <c r="H157" s="6"/>
    </row>
    <row r="158" spans="1:8" x14ac:dyDescent="0.2">
      <c r="A158" s="234" t="s">
        <v>286</v>
      </c>
      <c r="B158" s="235"/>
      <c r="C158" s="235"/>
      <c r="D158" s="235"/>
      <c r="E158" s="235"/>
      <c r="F158" s="235"/>
      <c r="G158" s="235"/>
      <c r="H158" s="236"/>
    </row>
    <row r="159" spans="1:8" s="94" customFormat="1" ht="12.75" customHeight="1" x14ac:dyDescent="0.2">
      <c r="A159" s="95" t="s">
        <v>144</v>
      </c>
      <c r="B159" s="158">
        <v>260</v>
      </c>
      <c r="C159" s="110">
        <v>1.51</v>
      </c>
      <c r="D159" s="110">
        <v>6.39</v>
      </c>
      <c r="E159" s="110">
        <v>7.99</v>
      </c>
      <c r="F159" s="110">
        <v>94.43</v>
      </c>
      <c r="G159" s="167" t="s">
        <v>300</v>
      </c>
      <c r="H159" s="159" t="s">
        <v>70</v>
      </c>
    </row>
    <row r="160" spans="1:8" s="94" customFormat="1" x14ac:dyDescent="0.2">
      <c r="A160" s="98" t="s">
        <v>102</v>
      </c>
      <c r="B160" s="103">
        <v>90</v>
      </c>
      <c r="C160" s="170">
        <v>11.02</v>
      </c>
      <c r="D160" s="170">
        <v>13.95</v>
      </c>
      <c r="E160" s="170">
        <v>8.4</v>
      </c>
      <c r="F160" s="170">
        <v>203.2</v>
      </c>
      <c r="G160" s="104" t="s">
        <v>103</v>
      </c>
      <c r="H160" s="95" t="s">
        <v>59</v>
      </c>
    </row>
    <row r="161" spans="1:8" s="94" customFormat="1" x14ac:dyDescent="0.2">
      <c r="A161" s="95" t="s">
        <v>154</v>
      </c>
      <c r="B161" s="103">
        <v>125</v>
      </c>
      <c r="C161" s="101">
        <v>5.5</v>
      </c>
      <c r="D161" s="101">
        <v>4.8</v>
      </c>
      <c r="E161" s="101">
        <v>31.6</v>
      </c>
      <c r="F161" s="101">
        <v>191.3</v>
      </c>
      <c r="G161" s="202" t="s">
        <v>349</v>
      </c>
      <c r="H161" s="212" t="s">
        <v>98</v>
      </c>
    </row>
    <row r="162" spans="1:8" s="203" customFormat="1" ht="22.5" x14ac:dyDescent="0.2">
      <c r="A162" s="164" t="s">
        <v>48</v>
      </c>
      <c r="B162" s="97">
        <v>60</v>
      </c>
      <c r="C162" s="171">
        <v>0.66</v>
      </c>
      <c r="D162" s="171">
        <v>0.12</v>
      </c>
      <c r="E162" s="171">
        <v>2.2799999999999998</v>
      </c>
      <c r="F162" s="171">
        <v>13.2</v>
      </c>
      <c r="G162" s="97" t="s">
        <v>49</v>
      </c>
      <c r="H162" s="98" t="s">
        <v>50</v>
      </c>
    </row>
    <row r="163" spans="1:8" s="94" customFormat="1" ht="13.5" customHeight="1" x14ac:dyDescent="0.2">
      <c r="A163" s="95" t="s">
        <v>346</v>
      </c>
      <c r="B163" s="103">
        <v>200</v>
      </c>
      <c r="C163" s="221">
        <v>0.2</v>
      </c>
      <c r="D163" s="221">
        <v>7.0000000000000007E-2</v>
      </c>
      <c r="E163" s="221">
        <v>1.5</v>
      </c>
      <c r="F163" s="221">
        <v>7.4</v>
      </c>
      <c r="G163" s="104" t="s">
        <v>347</v>
      </c>
      <c r="H163" s="98" t="s">
        <v>56</v>
      </c>
    </row>
    <row r="164" spans="1:8" s="94" customFormat="1" x14ac:dyDescent="0.2">
      <c r="A164" s="204" t="s">
        <v>17</v>
      </c>
      <c r="B164" s="205">
        <f>SUM(B159:B163)</f>
        <v>735</v>
      </c>
      <c r="C164" s="206">
        <f>SUM(C159:C163)</f>
        <v>18.89</v>
      </c>
      <c r="D164" s="206">
        <f>SUM(D159:D163)</f>
        <v>25.330000000000002</v>
      </c>
      <c r="E164" s="206">
        <f>SUM(E159:E163)</f>
        <v>51.77</v>
      </c>
      <c r="F164" s="206">
        <f>SUM(F159:F163)</f>
        <v>509.53</v>
      </c>
      <c r="G164" s="205"/>
      <c r="H164" s="95"/>
    </row>
  </sheetData>
  <mergeCells count="73">
    <mergeCell ref="A152:H152"/>
    <mergeCell ref="A138:H138"/>
    <mergeCell ref="A149:H149"/>
    <mergeCell ref="A150:A151"/>
    <mergeCell ref="B150:F150"/>
    <mergeCell ref="G150:G151"/>
    <mergeCell ref="H150:H151"/>
    <mergeCell ref="A143:H143"/>
    <mergeCell ref="A121:H121"/>
    <mergeCell ref="A135:H135"/>
    <mergeCell ref="A136:A137"/>
    <mergeCell ref="B136:F136"/>
    <mergeCell ref="G136:G137"/>
    <mergeCell ref="H136:H137"/>
    <mergeCell ref="A128:H128"/>
    <mergeCell ref="A104:H104"/>
    <mergeCell ref="A118:H118"/>
    <mergeCell ref="A119:A120"/>
    <mergeCell ref="B119:F119"/>
    <mergeCell ref="G119:G120"/>
    <mergeCell ref="H119:H120"/>
    <mergeCell ref="A110:H110"/>
    <mergeCell ref="A89:H89"/>
    <mergeCell ref="A101:H101"/>
    <mergeCell ref="A102:A103"/>
    <mergeCell ref="B102:F102"/>
    <mergeCell ref="G102:G103"/>
    <mergeCell ref="H102:H103"/>
    <mergeCell ref="A95:H95"/>
    <mergeCell ref="A71:H71"/>
    <mergeCell ref="A85:H85"/>
    <mergeCell ref="A86:H86"/>
    <mergeCell ref="A87:A88"/>
    <mergeCell ref="B87:F87"/>
    <mergeCell ref="G87:G88"/>
    <mergeCell ref="H87:H88"/>
    <mergeCell ref="A78:H78"/>
    <mergeCell ref="A55:H55"/>
    <mergeCell ref="A68:H68"/>
    <mergeCell ref="A69:A70"/>
    <mergeCell ref="B69:F69"/>
    <mergeCell ref="G69:G70"/>
    <mergeCell ref="H69:H70"/>
    <mergeCell ref="A61:H61"/>
    <mergeCell ref="A28:H28"/>
    <mergeCell ref="A38:H38"/>
    <mergeCell ref="A52:H52"/>
    <mergeCell ref="A53:A54"/>
    <mergeCell ref="B53:F53"/>
    <mergeCell ref="G53:G54"/>
    <mergeCell ref="H53:H54"/>
    <mergeCell ref="A45:H45"/>
    <mergeCell ref="A35:H35"/>
    <mergeCell ref="A36:A37"/>
    <mergeCell ref="B36:F36"/>
    <mergeCell ref="G36:G37"/>
    <mergeCell ref="H36:H37"/>
    <mergeCell ref="A158:H158"/>
    <mergeCell ref="A1:H1"/>
    <mergeCell ref="A2:H2"/>
    <mergeCell ref="A3:H3"/>
    <mergeCell ref="A4:A5"/>
    <mergeCell ref="B4:F4"/>
    <mergeCell ref="G4:G5"/>
    <mergeCell ref="H4:H5"/>
    <mergeCell ref="A6:H6"/>
    <mergeCell ref="A20:H20"/>
    <mergeCell ref="A21:A22"/>
    <mergeCell ref="B21:F21"/>
    <mergeCell ref="G21:G22"/>
    <mergeCell ref="H21:H22"/>
    <mergeCell ref="A13:H13"/>
    <mergeCell ref="A23:H23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6C23-D386-4989-BBD8-8D09A538C48B}">
  <dimension ref="A1:IQ183"/>
  <sheetViews>
    <sheetView zoomScale="130" zoomScaleNormal="130" workbookViewId="0">
      <pane ySplit="1" topLeftCell="A2" activePane="bottomLeft" state="frozen"/>
      <selection pane="bottomLeft" activeCell="P12" sqref="P12"/>
    </sheetView>
  </sheetViews>
  <sheetFormatPr defaultRowHeight="11.25" x14ac:dyDescent="0.2"/>
  <cols>
    <col min="1" max="1" width="32.7109375" style="12" customWidth="1"/>
    <col min="2" max="2" width="7.7109375" style="12" customWidth="1"/>
    <col min="3" max="3" width="8.5703125" style="70" customWidth="1"/>
    <col min="4" max="4" width="8.140625" style="70" customWidth="1"/>
    <col min="5" max="5" width="9.42578125" style="70" customWidth="1"/>
    <col min="6" max="6" width="7.7109375" style="70" customWidth="1"/>
    <col min="7" max="7" width="8.42578125" style="12" customWidth="1"/>
    <col min="8" max="8" width="17.28515625" style="12" customWidth="1"/>
    <col min="9" max="256" width="9.140625" style="12"/>
    <col min="257" max="257" width="32.7109375" style="12" customWidth="1"/>
    <col min="258" max="258" width="7.7109375" style="12" customWidth="1"/>
    <col min="259" max="259" width="8.5703125" style="12" customWidth="1"/>
    <col min="260" max="260" width="8.140625" style="12" customWidth="1"/>
    <col min="261" max="261" width="9.42578125" style="12" customWidth="1"/>
    <col min="262" max="262" width="7.7109375" style="12" customWidth="1"/>
    <col min="263" max="263" width="8.42578125" style="12" customWidth="1"/>
    <col min="264" max="264" width="17.28515625" style="12" customWidth="1"/>
    <col min="265" max="512" width="9.140625" style="12"/>
    <col min="513" max="513" width="32.7109375" style="12" customWidth="1"/>
    <col min="514" max="514" width="7.7109375" style="12" customWidth="1"/>
    <col min="515" max="515" width="8.5703125" style="12" customWidth="1"/>
    <col min="516" max="516" width="8.140625" style="12" customWidth="1"/>
    <col min="517" max="517" width="9.42578125" style="12" customWidth="1"/>
    <col min="518" max="518" width="7.7109375" style="12" customWidth="1"/>
    <col min="519" max="519" width="8.42578125" style="12" customWidth="1"/>
    <col min="520" max="520" width="17.28515625" style="12" customWidth="1"/>
    <col min="521" max="768" width="9.140625" style="12"/>
    <col min="769" max="769" width="32.7109375" style="12" customWidth="1"/>
    <col min="770" max="770" width="7.7109375" style="12" customWidth="1"/>
    <col min="771" max="771" width="8.5703125" style="12" customWidth="1"/>
    <col min="772" max="772" width="8.140625" style="12" customWidth="1"/>
    <col min="773" max="773" width="9.42578125" style="12" customWidth="1"/>
    <col min="774" max="774" width="7.7109375" style="12" customWidth="1"/>
    <col min="775" max="775" width="8.42578125" style="12" customWidth="1"/>
    <col min="776" max="776" width="17.28515625" style="12" customWidth="1"/>
    <col min="777" max="1024" width="9.140625" style="12"/>
    <col min="1025" max="1025" width="32.7109375" style="12" customWidth="1"/>
    <col min="1026" max="1026" width="7.7109375" style="12" customWidth="1"/>
    <col min="1027" max="1027" width="8.5703125" style="12" customWidth="1"/>
    <col min="1028" max="1028" width="8.140625" style="12" customWidth="1"/>
    <col min="1029" max="1029" width="9.42578125" style="12" customWidth="1"/>
    <col min="1030" max="1030" width="7.7109375" style="12" customWidth="1"/>
    <col min="1031" max="1031" width="8.42578125" style="12" customWidth="1"/>
    <col min="1032" max="1032" width="17.28515625" style="12" customWidth="1"/>
    <col min="1033" max="1280" width="9.140625" style="12"/>
    <col min="1281" max="1281" width="32.7109375" style="12" customWidth="1"/>
    <col min="1282" max="1282" width="7.7109375" style="12" customWidth="1"/>
    <col min="1283" max="1283" width="8.5703125" style="12" customWidth="1"/>
    <col min="1284" max="1284" width="8.140625" style="12" customWidth="1"/>
    <col min="1285" max="1285" width="9.42578125" style="12" customWidth="1"/>
    <col min="1286" max="1286" width="7.7109375" style="12" customWidth="1"/>
    <col min="1287" max="1287" width="8.42578125" style="12" customWidth="1"/>
    <col min="1288" max="1288" width="17.28515625" style="12" customWidth="1"/>
    <col min="1289" max="1536" width="9.140625" style="12"/>
    <col min="1537" max="1537" width="32.7109375" style="12" customWidth="1"/>
    <col min="1538" max="1538" width="7.7109375" style="12" customWidth="1"/>
    <col min="1539" max="1539" width="8.5703125" style="12" customWidth="1"/>
    <col min="1540" max="1540" width="8.140625" style="12" customWidth="1"/>
    <col min="1541" max="1541" width="9.42578125" style="12" customWidth="1"/>
    <col min="1542" max="1542" width="7.7109375" style="12" customWidth="1"/>
    <col min="1543" max="1543" width="8.42578125" style="12" customWidth="1"/>
    <col min="1544" max="1544" width="17.28515625" style="12" customWidth="1"/>
    <col min="1545" max="1792" width="9.140625" style="12"/>
    <col min="1793" max="1793" width="32.7109375" style="12" customWidth="1"/>
    <col min="1794" max="1794" width="7.7109375" style="12" customWidth="1"/>
    <col min="1795" max="1795" width="8.5703125" style="12" customWidth="1"/>
    <col min="1796" max="1796" width="8.140625" style="12" customWidth="1"/>
    <col min="1797" max="1797" width="9.42578125" style="12" customWidth="1"/>
    <col min="1798" max="1798" width="7.7109375" style="12" customWidth="1"/>
    <col min="1799" max="1799" width="8.42578125" style="12" customWidth="1"/>
    <col min="1800" max="1800" width="17.28515625" style="12" customWidth="1"/>
    <col min="1801" max="2048" width="9.140625" style="12"/>
    <col min="2049" max="2049" width="32.7109375" style="12" customWidth="1"/>
    <col min="2050" max="2050" width="7.7109375" style="12" customWidth="1"/>
    <col min="2051" max="2051" width="8.5703125" style="12" customWidth="1"/>
    <col min="2052" max="2052" width="8.140625" style="12" customWidth="1"/>
    <col min="2053" max="2053" width="9.42578125" style="12" customWidth="1"/>
    <col min="2054" max="2054" width="7.7109375" style="12" customWidth="1"/>
    <col min="2055" max="2055" width="8.42578125" style="12" customWidth="1"/>
    <col min="2056" max="2056" width="17.28515625" style="12" customWidth="1"/>
    <col min="2057" max="2304" width="9.140625" style="12"/>
    <col min="2305" max="2305" width="32.7109375" style="12" customWidth="1"/>
    <col min="2306" max="2306" width="7.7109375" style="12" customWidth="1"/>
    <col min="2307" max="2307" width="8.5703125" style="12" customWidth="1"/>
    <col min="2308" max="2308" width="8.140625" style="12" customWidth="1"/>
    <col min="2309" max="2309" width="9.42578125" style="12" customWidth="1"/>
    <col min="2310" max="2310" width="7.7109375" style="12" customWidth="1"/>
    <col min="2311" max="2311" width="8.42578125" style="12" customWidth="1"/>
    <col min="2312" max="2312" width="17.28515625" style="12" customWidth="1"/>
    <col min="2313" max="2560" width="9.140625" style="12"/>
    <col min="2561" max="2561" width="32.7109375" style="12" customWidth="1"/>
    <col min="2562" max="2562" width="7.7109375" style="12" customWidth="1"/>
    <col min="2563" max="2563" width="8.5703125" style="12" customWidth="1"/>
    <col min="2564" max="2564" width="8.140625" style="12" customWidth="1"/>
    <col min="2565" max="2565" width="9.42578125" style="12" customWidth="1"/>
    <col min="2566" max="2566" width="7.7109375" style="12" customWidth="1"/>
    <col min="2567" max="2567" width="8.42578125" style="12" customWidth="1"/>
    <col min="2568" max="2568" width="17.28515625" style="12" customWidth="1"/>
    <col min="2569" max="2816" width="9.140625" style="12"/>
    <col min="2817" max="2817" width="32.7109375" style="12" customWidth="1"/>
    <col min="2818" max="2818" width="7.7109375" style="12" customWidth="1"/>
    <col min="2819" max="2819" width="8.5703125" style="12" customWidth="1"/>
    <col min="2820" max="2820" width="8.140625" style="12" customWidth="1"/>
    <col min="2821" max="2821" width="9.42578125" style="12" customWidth="1"/>
    <col min="2822" max="2822" width="7.7109375" style="12" customWidth="1"/>
    <col min="2823" max="2823" width="8.42578125" style="12" customWidth="1"/>
    <col min="2824" max="2824" width="17.28515625" style="12" customWidth="1"/>
    <col min="2825" max="3072" width="9.140625" style="12"/>
    <col min="3073" max="3073" width="32.7109375" style="12" customWidth="1"/>
    <col min="3074" max="3074" width="7.7109375" style="12" customWidth="1"/>
    <col min="3075" max="3075" width="8.5703125" style="12" customWidth="1"/>
    <col min="3076" max="3076" width="8.140625" style="12" customWidth="1"/>
    <col min="3077" max="3077" width="9.42578125" style="12" customWidth="1"/>
    <col min="3078" max="3078" width="7.7109375" style="12" customWidth="1"/>
    <col min="3079" max="3079" width="8.42578125" style="12" customWidth="1"/>
    <col min="3080" max="3080" width="17.28515625" style="12" customWidth="1"/>
    <col min="3081" max="3328" width="9.140625" style="12"/>
    <col min="3329" max="3329" width="32.7109375" style="12" customWidth="1"/>
    <col min="3330" max="3330" width="7.7109375" style="12" customWidth="1"/>
    <col min="3331" max="3331" width="8.5703125" style="12" customWidth="1"/>
    <col min="3332" max="3332" width="8.140625" style="12" customWidth="1"/>
    <col min="3333" max="3333" width="9.42578125" style="12" customWidth="1"/>
    <col min="3334" max="3334" width="7.7109375" style="12" customWidth="1"/>
    <col min="3335" max="3335" width="8.42578125" style="12" customWidth="1"/>
    <col min="3336" max="3336" width="17.28515625" style="12" customWidth="1"/>
    <col min="3337" max="3584" width="9.140625" style="12"/>
    <col min="3585" max="3585" width="32.7109375" style="12" customWidth="1"/>
    <col min="3586" max="3586" width="7.7109375" style="12" customWidth="1"/>
    <col min="3587" max="3587" width="8.5703125" style="12" customWidth="1"/>
    <col min="3588" max="3588" width="8.140625" style="12" customWidth="1"/>
    <col min="3589" max="3589" width="9.42578125" style="12" customWidth="1"/>
    <col min="3590" max="3590" width="7.7109375" style="12" customWidth="1"/>
    <col min="3591" max="3591" width="8.42578125" style="12" customWidth="1"/>
    <col min="3592" max="3592" width="17.28515625" style="12" customWidth="1"/>
    <col min="3593" max="3840" width="9.140625" style="12"/>
    <col min="3841" max="3841" width="32.7109375" style="12" customWidth="1"/>
    <col min="3842" max="3842" width="7.7109375" style="12" customWidth="1"/>
    <col min="3843" max="3843" width="8.5703125" style="12" customWidth="1"/>
    <col min="3844" max="3844" width="8.140625" style="12" customWidth="1"/>
    <col min="3845" max="3845" width="9.42578125" style="12" customWidth="1"/>
    <col min="3846" max="3846" width="7.7109375" style="12" customWidth="1"/>
    <col min="3847" max="3847" width="8.42578125" style="12" customWidth="1"/>
    <col min="3848" max="3848" width="17.28515625" style="12" customWidth="1"/>
    <col min="3849" max="4096" width="9.140625" style="12"/>
    <col min="4097" max="4097" width="32.7109375" style="12" customWidth="1"/>
    <col min="4098" max="4098" width="7.7109375" style="12" customWidth="1"/>
    <col min="4099" max="4099" width="8.5703125" style="12" customWidth="1"/>
    <col min="4100" max="4100" width="8.140625" style="12" customWidth="1"/>
    <col min="4101" max="4101" width="9.42578125" style="12" customWidth="1"/>
    <col min="4102" max="4102" width="7.7109375" style="12" customWidth="1"/>
    <col min="4103" max="4103" width="8.42578125" style="12" customWidth="1"/>
    <col min="4104" max="4104" width="17.28515625" style="12" customWidth="1"/>
    <col min="4105" max="4352" width="9.140625" style="12"/>
    <col min="4353" max="4353" width="32.7109375" style="12" customWidth="1"/>
    <col min="4354" max="4354" width="7.7109375" style="12" customWidth="1"/>
    <col min="4355" max="4355" width="8.5703125" style="12" customWidth="1"/>
    <col min="4356" max="4356" width="8.140625" style="12" customWidth="1"/>
    <col min="4357" max="4357" width="9.42578125" style="12" customWidth="1"/>
    <col min="4358" max="4358" width="7.7109375" style="12" customWidth="1"/>
    <col min="4359" max="4359" width="8.42578125" style="12" customWidth="1"/>
    <col min="4360" max="4360" width="17.28515625" style="12" customWidth="1"/>
    <col min="4361" max="4608" width="9.140625" style="12"/>
    <col min="4609" max="4609" width="32.7109375" style="12" customWidth="1"/>
    <col min="4610" max="4610" width="7.7109375" style="12" customWidth="1"/>
    <col min="4611" max="4611" width="8.5703125" style="12" customWidth="1"/>
    <col min="4612" max="4612" width="8.140625" style="12" customWidth="1"/>
    <col min="4613" max="4613" width="9.42578125" style="12" customWidth="1"/>
    <col min="4614" max="4614" width="7.7109375" style="12" customWidth="1"/>
    <col min="4615" max="4615" width="8.42578125" style="12" customWidth="1"/>
    <col min="4616" max="4616" width="17.28515625" style="12" customWidth="1"/>
    <col min="4617" max="4864" width="9.140625" style="12"/>
    <col min="4865" max="4865" width="32.7109375" style="12" customWidth="1"/>
    <col min="4866" max="4866" width="7.7109375" style="12" customWidth="1"/>
    <col min="4867" max="4867" width="8.5703125" style="12" customWidth="1"/>
    <col min="4868" max="4868" width="8.140625" style="12" customWidth="1"/>
    <col min="4869" max="4869" width="9.42578125" style="12" customWidth="1"/>
    <col min="4870" max="4870" width="7.7109375" style="12" customWidth="1"/>
    <col min="4871" max="4871" width="8.42578125" style="12" customWidth="1"/>
    <col min="4872" max="4872" width="17.28515625" style="12" customWidth="1"/>
    <col min="4873" max="5120" width="9.140625" style="12"/>
    <col min="5121" max="5121" width="32.7109375" style="12" customWidth="1"/>
    <col min="5122" max="5122" width="7.7109375" style="12" customWidth="1"/>
    <col min="5123" max="5123" width="8.5703125" style="12" customWidth="1"/>
    <col min="5124" max="5124" width="8.140625" style="12" customWidth="1"/>
    <col min="5125" max="5125" width="9.42578125" style="12" customWidth="1"/>
    <col min="5126" max="5126" width="7.7109375" style="12" customWidth="1"/>
    <col min="5127" max="5127" width="8.42578125" style="12" customWidth="1"/>
    <col min="5128" max="5128" width="17.28515625" style="12" customWidth="1"/>
    <col min="5129" max="5376" width="9.140625" style="12"/>
    <col min="5377" max="5377" width="32.7109375" style="12" customWidth="1"/>
    <col min="5378" max="5378" width="7.7109375" style="12" customWidth="1"/>
    <col min="5379" max="5379" width="8.5703125" style="12" customWidth="1"/>
    <col min="5380" max="5380" width="8.140625" style="12" customWidth="1"/>
    <col min="5381" max="5381" width="9.42578125" style="12" customWidth="1"/>
    <col min="5382" max="5382" width="7.7109375" style="12" customWidth="1"/>
    <col min="5383" max="5383" width="8.42578125" style="12" customWidth="1"/>
    <col min="5384" max="5384" width="17.28515625" style="12" customWidth="1"/>
    <col min="5385" max="5632" width="9.140625" style="12"/>
    <col min="5633" max="5633" width="32.7109375" style="12" customWidth="1"/>
    <col min="5634" max="5634" width="7.7109375" style="12" customWidth="1"/>
    <col min="5635" max="5635" width="8.5703125" style="12" customWidth="1"/>
    <col min="5636" max="5636" width="8.140625" style="12" customWidth="1"/>
    <col min="5637" max="5637" width="9.42578125" style="12" customWidth="1"/>
    <col min="5638" max="5638" width="7.7109375" style="12" customWidth="1"/>
    <col min="5639" max="5639" width="8.42578125" style="12" customWidth="1"/>
    <col min="5640" max="5640" width="17.28515625" style="12" customWidth="1"/>
    <col min="5641" max="5888" width="9.140625" style="12"/>
    <col min="5889" max="5889" width="32.7109375" style="12" customWidth="1"/>
    <col min="5890" max="5890" width="7.7109375" style="12" customWidth="1"/>
    <col min="5891" max="5891" width="8.5703125" style="12" customWidth="1"/>
    <col min="5892" max="5892" width="8.140625" style="12" customWidth="1"/>
    <col min="5893" max="5893" width="9.42578125" style="12" customWidth="1"/>
    <col min="5894" max="5894" width="7.7109375" style="12" customWidth="1"/>
    <col min="5895" max="5895" width="8.42578125" style="12" customWidth="1"/>
    <col min="5896" max="5896" width="17.28515625" style="12" customWidth="1"/>
    <col min="5897" max="6144" width="9.140625" style="12"/>
    <col min="6145" max="6145" width="32.7109375" style="12" customWidth="1"/>
    <col min="6146" max="6146" width="7.7109375" style="12" customWidth="1"/>
    <col min="6147" max="6147" width="8.5703125" style="12" customWidth="1"/>
    <col min="6148" max="6148" width="8.140625" style="12" customWidth="1"/>
    <col min="6149" max="6149" width="9.42578125" style="12" customWidth="1"/>
    <col min="6150" max="6150" width="7.7109375" style="12" customWidth="1"/>
    <col min="6151" max="6151" width="8.42578125" style="12" customWidth="1"/>
    <col min="6152" max="6152" width="17.28515625" style="12" customWidth="1"/>
    <col min="6153" max="6400" width="9.140625" style="12"/>
    <col min="6401" max="6401" width="32.7109375" style="12" customWidth="1"/>
    <col min="6402" max="6402" width="7.7109375" style="12" customWidth="1"/>
    <col min="6403" max="6403" width="8.5703125" style="12" customWidth="1"/>
    <col min="6404" max="6404" width="8.140625" style="12" customWidth="1"/>
    <col min="6405" max="6405" width="9.42578125" style="12" customWidth="1"/>
    <col min="6406" max="6406" width="7.7109375" style="12" customWidth="1"/>
    <col min="6407" max="6407" width="8.42578125" style="12" customWidth="1"/>
    <col min="6408" max="6408" width="17.28515625" style="12" customWidth="1"/>
    <col min="6409" max="6656" width="9.140625" style="12"/>
    <col min="6657" max="6657" width="32.7109375" style="12" customWidth="1"/>
    <col min="6658" max="6658" width="7.7109375" style="12" customWidth="1"/>
    <col min="6659" max="6659" width="8.5703125" style="12" customWidth="1"/>
    <col min="6660" max="6660" width="8.140625" style="12" customWidth="1"/>
    <col min="6661" max="6661" width="9.42578125" style="12" customWidth="1"/>
    <col min="6662" max="6662" width="7.7109375" style="12" customWidth="1"/>
    <col min="6663" max="6663" width="8.42578125" style="12" customWidth="1"/>
    <col min="6664" max="6664" width="17.28515625" style="12" customWidth="1"/>
    <col min="6665" max="6912" width="9.140625" style="12"/>
    <col min="6913" max="6913" width="32.7109375" style="12" customWidth="1"/>
    <col min="6914" max="6914" width="7.7109375" style="12" customWidth="1"/>
    <col min="6915" max="6915" width="8.5703125" style="12" customWidth="1"/>
    <col min="6916" max="6916" width="8.140625" style="12" customWidth="1"/>
    <col min="6917" max="6917" width="9.42578125" style="12" customWidth="1"/>
    <col min="6918" max="6918" width="7.7109375" style="12" customWidth="1"/>
    <col min="6919" max="6919" width="8.42578125" style="12" customWidth="1"/>
    <col min="6920" max="6920" width="17.28515625" style="12" customWidth="1"/>
    <col min="6921" max="7168" width="9.140625" style="12"/>
    <col min="7169" max="7169" width="32.7109375" style="12" customWidth="1"/>
    <col min="7170" max="7170" width="7.7109375" style="12" customWidth="1"/>
    <col min="7171" max="7171" width="8.5703125" style="12" customWidth="1"/>
    <col min="7172" max="7172" width="8.140625" style="12" customWidth="1"/>
    <col min="7173" max="7173" width="9.42578125" style="12" customWidth="1"/>
    <col min="7174" max="7174" width="7.7109375" style="12" customWidth="1"/>
    <col min="7175" max="7175" width="8.42578125" style="12" customWidth="1"/>
    <col min="7176" max="7176" width="17.28515625" style="12" customWidth="1"/>
    <col min="7177" max="7424" width="9.140625" style="12"/>
    <col min="7425" max="7425" width="32.7109375" style="12" customWidth="1"/>
    <col min="7426" max="7426" width="7.7109375" style="12" customWidth="1"/>
    <col min="7427" max="7427" width="8.5703125" style="12" customWidth="1"/>
    <col min="7428" max="7428" width="8.140625" style="12" customWidth="1"/>
    <col min="7429" max="7429" width="9.42578125" style="12" customWidth="1"/>
    <col min="7430" max="7430" width="7.7109375" style="12" customWidth="1"/>
    <col min="7431" max="7431" width="8.42578125" style="12" customWidth="1"/>
    <col min="7432" max="7432" width="17.28515625" style="12" customWidth="1"/>
    <col min="7433" max="7680" width="9.140625" style="12"/>
    <col min="7681" max="7681" width="32.7109375" style="12" customWidth="1"/>
    <col min="7682" max="7682" width="7.7109375" style="12" customWidth="1"/>
    <col min="7683" max="7683" width="8.5703125" style="12" customWidth="1"/>
    <col min="7684" max="7684" width="8.140625" style="12" customWidth="1"/>
    <col min="7685" max="7685" width="9.42578125" style="12" customWidth="1"/>
    <col min="7686" max="7686" width="7.7109375" style="12" customWidth="1"/>
    <col min="7687" max="7687" width="8.42578125" style="12" customWidth="1"/>
    <col min="7688" max="7688" width="17.28515625" style="12" customWidth="1"/>
    <col min="7689" max="7936" width="9.140625" style="12"/>
    <col min="7937" max="7937" width="32.7109375" style="12" customWidth="1"/>
    <col min="7938" max="7938" width="7.7109375" style="12" customWidth="1"/>
    <col min="7939" max="7939" width="8.5703125" style="12" customWidth="1"/>
    <col min="7940" max="7940" width="8.140625" style="12" customWidth="1"/>
    <col min="7941" max="7941" width="9.42578125" style="12" customWidth="1"/>
    <col min="7942" max="7942" width="7.7109375" style="12" customWidth="1"/>
    <col min="7943" max="7943" width="8.42578125" style="12" customWidth="1"/>
    <col min="7944" max="7944" width="17.28515625" style="12" customWidth="1"/>
    <col min="7945" max="8192" width="9.140625" style="12"/>
    <col min="8193" max="8193" width="32.7109375" style="12" customWidth="1"/>
    <col min="8194" max="8194" width="7.7109375" style="12" customWidth="1"/>
    <col min="8195" max="8195" width="8.5703125" style="12" customWidth="1"/>
    <col min="8196" max="8196" width="8.140625" style="12" customWidth="1"/>
    <col min="8197" max="8197" width="9.42578125" style="12" customWidth="1"/>
    <col min="8198" max="8198" width="7.7109375" style="12" customWidth="1"/>
    <col min="8199" max="8199" width="8.42578125" style="12" customWidth="1"/>
    <col min="8200" max="8200" width="17.28515625" style="12" customWidth="1"/>
    <col min="8201" max="8448" width="9.140625" style="12"/>
    <col min="8449" max="8449" width="32.7109375" style="12" customWidth="1"/>
    <col min="8450" max="8450" width="7.7109375" style="12" customWidth="1"/>
    <col min="8451" max="8451" width="8.5703125" style="12" customWidth="1"/>
    <col min="8452" max="8452" width="8.140625" style="12" customWidth="1"/>
    <col min="8453" max="8453" width="9.42578125" style="12" customWidth="1"/>
    <col min="8454" max="8454" width="7.7109375" style="12" customWidth="1"/>
    <col min="8455" max="8455" width="8.42578125" style="12" customWidth="1"/>
    <col min="8456" max="8456" width="17.28515625" style="12" customWidth="1"/>
    <col min="8457" max="8704" width="9.140625" style="12"/>
    <col min="8705" max="8705" width="32.7109375" style="12" customWidth="1"/>
    <col min="8706" max="8706" width="7.7109375" style="12" customWidth="1"/>
    <col min="8707" max="8707" width="8.5703125" style="12" customWidth="1"/>
    <col min="8708" max="8708" width="8.140625" style="12" customWidth="1"/>
    <col min="8709" max="8709" width="9.42578125" style="12" customWidth="1"/>
    <col min="8710" max="8710" width="7.7109375" style="12" customWidth="1"/>
    <col min="8711" max="8711" width="8.42578125" style="12" customWidth="1"/>
    <col min="8712" max="8712" width="17.28515625" style="12" customWidth="1"/>
    <col min="8713" max="8960" width="9.140625" style="12"/>
    <col min="8961" max="8961" width="32.7109375" style="12" customWidth="1"/>
    <col min="8962" max="8962" width="7.7109375" style="12" customWidth="1"/>
    <col min="8963" max="8963" width="8.5703125" style="12" customWidth="1"/>
    <col min="8964" max="8964" width="8.140625" style="12" customWidth="1"/>
    <col min="8965" max="8965" width="9.42578125" style="12" customWidth="1"/>
    <col min="8966" max="8966" width="7.7109375" style="12" customWidth="1"/>
    <col min="8967" max="8967" width="8.42578125" style="12" customWidth="1"/>
    <col min="8968" max="8968" width="17.28515625" style="12" customWidth="1"/>
    <col min="8969" max="9216" width="9.140625" style="12"/>
    <col min="9217" max="9217" width="32.7109375" style="12" customWidth="1"/>
    <col min="9218" max="9218" width="7.7109375" style="12" customWidth="1"/>
    <col min="9219" max="9219" width="8.5703125" style="12" customWidth="1"/>
    <col min="9220" max="9220" width="8.140625" style="12" customWidth="1"/>
    <col min="9221" max="9221" width="9.42578125" style="12" customWidth="1"/>
    <col min="9222" max="9222" width="7.7109375" style="12" customWidth="1"/>
    <col min="9223" max="9223" width="8.42578125" style="12" customWidth="1"/>
    <col min="9224" max="9224" width="17.28515625" style="12" customWidth="1"/>
    <col min="9225" max="9472" width="9.140625" style="12"/>
    <col min="9473" max="9473" width="32.7109375" style="12" customWidth="1"/>
    <col min="9474" max="9474" width="7.7109375" style="12" customWidth="1"/>
    <col min="9475" max="9475" width="8.5703125" style="12" customWidth="1"/>
    <col min="9476" max="9476" width="8.140625" style="12" customWidth="1"/>
    <col min="9477" max="9477" width="9.42578125" style="12" customWidth="1"/>
    <col min="9478" max="9478" width="7.7109375" style="12" customWidth="1"/>
    <col min="9479" max="9479" width="8.42578125" style="12" customWidth="1"/>
    <col min="9480" max="9480" width="17.28515625" style="12" customWidth="1"/>
    <col min="9481" max="9728" width="9.140625" style="12"/>
    <col min="9729" max="9729" width="32.7109375" style="12" customWidth="1"/>
    <col min="9730" max="9730" width="7.7109375" style="12" customWidth="1"/>
    <col min="9731" max="9731" width="8.5703125" style="12" customWidth="1"/>
    <col min="9732" max="9732" width="8.140625" style="12" customWidth="1"/>
    <col min="9733" max="9733" width="9.42578125" style="12" customWidth="1"/>
    <col min="9734" max="9734" width="7.7109375" style="12" customWidth="1"/>
    <col min="9735" max="9735" width="8.42578125" style="12" customWidth="1"/>
    <col min="9736" max="9736" width="17.28515625" style="12" customWidth="1"/>
    <col min="9737" max="9984" width="9.140625" style="12"/>
    <col min="9985" max="9985" width="32.7109375" style="12" customWidth="1"/>
    <col min="9986" max="9986" width="7.7109375" style="12" customWidth="1"/>
    <col min="9987" max="9987" width="8.5703125" style="12" customWidth="1"/>
    <col min="9988" max="9988" width="8.140625" style="12" customWidth="1"/>
    <col min="9989" max="9989" width="9.42578125" style="12" customWidth="1"/>
    <col min="9990" max="9990" width="7.7109375" style="12" customWidth="1"/>
    <col min="9991" max="9991" width="8.42578125" style="12" customWidth="1"/>
    <col min="9992" max="9992" width="17.28515625" style="12" customWidth="1"/>
    <col min="9993" max="10240" width="9.140625" style="12"/>
    <col min="10241" max="10241" width="32.7109375" style="12" customWidth="1"/>
    <col min="10242" max="10242" width="7.7109375" style="12" customWidth="1"/>
    <col min="10243" max="10243" width="8.5703125" style="12" customWidth="1"/>
    <col min="10244" max="10244" width="8.140625" style="12" customWidth="1"/>
    <col min="10245" max="10245" width="9.42578125" style="12" customWidth="1"/>
    <col min="10246" max="10246" width="7.7109375" style="12" customWidth="1"/>
    <col min="10247" max="10247" width="8.42578125" style="12" customWidth="1"/>
    <col min="10248" max="10248" width="17.28515625" style="12" customWidth="1"/>
    <col min="10249" max="10496" width="9.140625" style="12"/>
    <col min="10497" max="10497" width="32.7109375" style="12" customWidth="1"/>
    <col min="10498" max="10498" width="7.7109375" style="12" customWidth="1"/>
    <col min="10499" max="10499" width="8.5703125" style="12" customWidth="1"/>
    <col min="10500" max="10500" width="8.140625" style="12" customWidth="1"/>
    <col min="10501" max="10501" width="9.42578125" style="12" customWidth="1"/>
    <col min="10502" max="10502" width="7.7109375" style="12" customWidth="1"/>
    <col min="10503" max="10503" width="8.42578125" style="12" customWidth="1"/>
    <col min="10504" max="10504" width="17.28515625" style="12" customWidth="1"/>
    <col min="10505" max="10752" width="9.140625" style="12"/>
    <col min="10753" max="10753" width="32.7109375" style="12" customWidth="1"/>
    <col min="10754" max="10754" width="7.7109375" style="12" customWidth="1"/>
    <col min="10755" max="10755" width="8.5703125" style="12" customWidth="1"/>
    <col min="10756" max="10756" width="8.140625" style="12" customWidth="1"/>
    <col min="10757" max="10757" width="9.42578125" style="12" customWidth="1"/>
    <col min="10758" max="10758" width="7.7109375" style="12" customWidth="1"/>
    <col min="10759" max="10759" width="8.42578125" style="12" customWidth="1"/>
    <col min="10760" max="10760" width="17.28515625" style="12" customWidth="1"/>
    <col min="10761" max="11008" width="9.140625" style="12"/>
    <col min="11009" max="11009" width="32.7109375" style="12" customWidth="1"/>
    <col min="11010" max="11010" width="7.7109375" style="12" customWidth="1"/>
    <col min="11011" max="11011" width="8.5703125" style="12" customWidth="1"/>
    <col min="11012" max="11012" width="8.140625" style="12" customWidth="1"/>
    <col min="11013" max="11013" width="9.42578125" style="12" customWidth="1"/>
    <col min="11014" max="11014" width="7.7109375" style="12" customWidth="1"/>
    <col min="11015" max="11015" width="8.42578125" style="12" customWidth="1"/>
    <col min="11016" max="11016" width="17.28515625" style="12" customWidth="1"/>
    <col min="11017" max="11264" width="9.140625" style="12"/>
    <col min="11265" max="11265" width="32.7109375" style="12" customWidth="1"/>
    <col min="11266" max="11266" width="7.7109375" style="12" customWidth="1"/>
    <col min="11267" max="11267" width="8.5703125" style="12" customWidth="1"/>
    <col min="11268" max="11268" width="8.140625" style="12" customWidth="1"/>
    <col min="11269" max="11269" width="9.42578125" style="12" customWidth="1"/>
    <col min="11270" max="11270" width="7.7109375" style="12" customWidth="1"/>
    <col min="11271" max="11271" width="8.42578125" style="12" customWidth="1"/>
    <col min="11272" max="11272" width="17.28515625" style="12" customWidth="1"/>
    <col min="11273" max="11520" width="9.140625" style="12"/>
    <col min="11521" max="11521" width="32.7109375" style="12" customWidth="1"/>
    <col min="11522" max="11522" width="7.7109375" style="12" customWidth="1"/>
    <col min="11523" max="11523" width="8.5703125" style="12" customWidth="1"/>
    <col min="11524" max="11524" width="8.140625" style="12" customWidth="1"/>
    <col min="11525" max="11525" width="9.42578125" style="12" customWidth="1"/>
    <col min="11526" max="11526" width="7.7109375" style="12" customWidth="1"/>
    <col min="11527" max="11527" width="8.42578125" style="12" customWidth="1"/>
    <col min="11528" max="11528" width="17.28515625" style="12" customWidth="1"/>
    <col min="11529" max="11776" width="9.140625" style="12"/>
    <col min="11777" max="11777" width="32.7109375" style="12" customWidth="1"/>
    <col min="11778" max="11778" width="7.7109375" style="12" customWidth="1"/>
    <col min="11779" max="11779" width="8.5703125" style="12" customWidth="1"/>
    <col min="11780" max="11780" width="8.140625" style="12" customWidth="1"/>
    <col min="11781" max="11781" width="9.42578125" style="12" customWidth="1"/>
    <col min="11782" max="11782" width="7.7109375" style="12" customWidth="1"/>
    <col min="11783" max="11783" width="8.42578125" style="12" customWidth="1"/>
    <col min="11784" max="11784" width="17.28515625" style="12" customWidth="1"/>
    <col min="11785" max="12032" width="9.140625" style="12"/>
    <col min="12033" max="12033" width="32.7109375" style="12" customWidth="1"/>
    <col min="12034" max="12034" width="7.7109375" style="12" customWidth="1"/>
    <col min="12035" max="12035" width="8.5703125" style="12" customWidth="1"/>
    <col min="12036" max="12036" width="8.140625" style="12" customWidth="1"/>
    <col min="12037" max="12037" width="9.42578125" style="12" customWidth="1"/>
    <col min="12038" max="12038" width="7.7109375" style="12" customWidth="1"/>
    <col min="12039" max="12039" width="8.42578125" style="12" customWidth="1"/>
    <col min="12040" max="12040" width="17.28515625" style="12" customWidth="1"/>
    <col min="12041" max="12288" width="9.140625" style="12"/>
    <col min="12289" max="12289" width="32.7109375" style="12" customWidth="1"/>
    <col min="12290" max="12290" width="7.7109375" style="12" customWidth="1"/>
    <col min="12291" max="12291" width="8.5703125" style="12" customWidth="1"/>
    <col min="12292" max="12292" width="8.140625" style="12" customWidth="1"/>
    <col min="12293" max="12293" width="9.42578125" style="12" customWidth="1"/>
    <col min="12294" max="12294" width="7.7109375" style="12" customWidth="1"/>
    <col min="12295" max="12295" width="8.42578125" style="12" customWidth="1"/>
    <col min="12296" max="12296" width="17.28515625" style="12" customWidth="1"/>
    <col min="12297" max="12544" width="9.140625" style="12"/>
    <col min="12545" max="12545" width="32.7109375" style="12" customWidth="1"/>
    <col min="12546" max="12546" width="7.7109375" style="12" customWidth="1"/>
    <col min="12547" max="12547" width="8.5703125" style="12" customWidth="1"/>
    <col min="12548" max="12548" width="8.140625" style="12" customWidth="1"/>
    <col min="12549" max="12549" width="9.42578125" style="12" customWidth="1"/>
    <col min="12550" max="12550" width="7.7109375" style="12" customWidth="1"/>
    <col min="12551" max="12551" width="8.42578125" style="12" customWidth="1"/>
    <col min="12552" max="12552" width="17.28515625" style="12" customWidth="1"/>
    <col min="12553" max="12800" width="9.140625" style="12"/>
    <col min="12801" max="12801" width="32.7109375" style="12" customWidth="1"/>
    <col min="12802" max="12802" width="7.7109375" style="12" customWidth="1"/>
    <col min="12803" max="12803" width="8.5703125" style="12" customWidth="1"/>
    <col min="12804" max="12804" width="8.140625" style="12" customWidth="1"/>
    <col min="12805" max="12805" width="9.42578125" style="12" customWidth="1"/>
    <col min="12806" max="12806" width="7.7109375" style="12" customWidth="1"/>
    <col min="12807" max="12807" width="8.42578125" style="12" customWidth="1"/>
    <col min="12808" max="12808" width="17.28515625" style="12" customWidth="1"/>
    <col min="12809" max="13056" width="9.140625" style="12"/>
    <col min="13057" max="13057" width="32.7109375" style="12" customWidth="1"/>
    <col min="13058" max="13058" width="7.7109375" style="12" customWidth="1"/>
    <col min="13059" max="13059" width="8.5703125" style="12" customWidth="1"/>
    <col min="13060" max="13060" width="8.140625" style="12" customWidth="1"/>
    <col min="13061" max="13061" width="9.42578125" style="12" customWidth="1"/>
    <col min="13062" max="13062" width="7.7109375" style="12" customWidth="1"/>
    <col min="13063" max="13063" width="8.42578125" style="12" customWidth="1"/>
    <col min="13064" max="13064" width="17.28515625" style="12" customWidth="1"/>
    <col min="13065" max="13312" width="9.140625" style="12"/>
    <col min="13313" max="13313" width="32.7109375" style="12" customWidth="1"/>
    <col min="13314" max="13314" width="7.7109375" style="12" customWidth="1"/>
    <col min="13315" max="13315" width="8.5703125" style="12" customWidth="1"/>
    <col min="13316" max="13316" width="8.140625" style="12" customWidth="1"/>
    <col min="13317" max="13317" width="9.42578125" style="12" customWidth="1"/>
    <col min="13318" max="13318" width="7.7109375" style="12" customWidth="1"/>
    <col min="13319" max="13319" width="8.42578125" style="12" customWidth="1"/>
    <col min="13320" max="13320" width="17.28515625" style="12" customWidth="1"/>
    <col min="13321" max="13568" width="9.140625" style="12"/>
    <col min="13569" max="13569" width="32.7109375" style="12" customWidth="1"/>
    <col min="13570" max="13570" width="7.7109375" style="12" customWidth="1"/>
    <col min="13571" max="13571" width="8.5703125" style="12" customWidth="1"/>
    <col min="13572" max="13572" width="8.140625" style="12" customWidth="1"/>
    <col min="13573" max="13573" width="9.42578125" style="12" customWidth="1"/>
    <col min="13574" max="13574" width="7.7109375" style="12" customWidth="1"/>
    <col min="13575" max="13575" width="8.42578125" style="12" customWidth="1"/>
    <col min="13576" max="13576" width="17.28515625" style="12" customWidth="1"/>
    <col min="13577" max="13824" width="9.140625" style="12"/>
    <col min="13825" max="13825" width="32.7109375" style="12" customWidth="1"/>
    <col min="13826" max="13826" width="7.7109375" style="12" customWidth="1"/>
    <col min="13827" max="13827" width="8.5703125" style="12" customWidth="1"/>
    <col min="13828" max="13828" width="8.140625" style="12" customWidth="1"/>
    <col min="13829" max="13829" width="9.42578125" style="12" customWidth="1"/>
    <col min="13830" max="13830" width="7.7109375" style="12" customWidth="1"/>
    <col min="13831" max="13831" width="8.42578125" style="12" customWidth="1"/>
    <col min="13832" max="13832" width="17.28515625" style="12" customWidth="1"/>
    <col min="13833" max="14080" width="9.140625" style="12"/>
    <col min="14081" max="14081" width="32.7109375" style="12" customWidth="1"/>
    <col min="14082" max="14082" width="7.7109375" style="12" customWidth="1"/>
    <col min="14083" max="14083" width="8.5703125" style="12" customWidth="1"/>
    <col min="14084" max="14084" width="8.140625" style="12" customWidth="1"/>
    <col min="14085" max="14085" width="9.42578125" style="12" customWidth="1"/>
    <col min="14086" max="14086" width="7.7109375" style="12" customWidth="1"/>
    <col min="14087" max="14087" width="8.42578125" style="12" customWidth="1"/>
    <col min="14088" max="14088" width="17.28515625" style="12" customWidth="1"/>
    <col min="14089" max="14336" width="9.140625" style="12"/>
    <col min="14337" max="14337" width="32.7109375" style="12" customWidth="1"/>
    <col min="14338" max="14338" width="7.7109375" style="12" customWidth="1"/>
    <col min="14339" max="14339" width="8.5703125" style="12" customWidth="1"/>
    <col min="14340" max="14340" width="8.140625" style="12" customWidth="1"/>
    <col min="14341" max="14341" width="9.42578125" style="12" customWidth="1"/>
    <col min="14342" max="14342" width="7.7109375" style="12" customWidth="1"/>
    <col min="14343" max="14343" width="8.42578125" style="12" customWidth="1"/>
    <col min="14344" max="14344" width="17.28515625" style="12" customWidth="1"/>
    <col min="14345" max="14592" width="9.140625" style="12"/>
    <col min="14593" max="14593" width="32.7109375" style="12" customWidth="1"/>
    <col min="14594" max="14594" width="7.7109375" style="12" customWidth="1"/>
    <col min="14595" max="14595" width="8.5703125" style="12" customWidth="1"/>
    <col min="14596" max="14596" width="8.140625" style="12" customWidth="1"/>
    <col min="14597" max="14597" width="9.42578125" style="12" customWidth="1"/>
    <col min="14598" max="14598" width="7.7109375" style="12" customWidth="1"/>
    <col min="14599" max="14599" width="8.42578125" style="12" customWidth="1"/>
    <col min="14600" max="14600" width="17.28515625" style="12" customWidth="1"/>
    <col min="14601" max="14848" width="9.140625" style="12"/>
    <col min="14849" max="14849" width="32.7109375" style="12" customWidth="1"/>
    <col min="14850" max="14850" width="7.7109375" style="12" customWidth="1"/>
    <col min="14851" max="14851" width="8.5703125" style="12" customWidth="1"/>
    <col min="14852" max="14852" width="8.140625" style="12" customWidth="1"/>
    <col min="14853" max="14853" width="9.42578125" style="12" customWidth="1"/>
    <col min="14854" max="14854" width="7.7109375" style="12" customWidth="1"/>
    <col min="14855" max="14855" width="8.42578125" style="12" customWidth="1"/>
    <col min="14856" max="14856" width="17.28515625" style="12" customWidth="1"/>
    <col min="14857" max="15104" width="9.140625" style="12"/>
    <col min="15105" max="15105" width="32.7109375" style="12" customWidth="1"/>
    <col min="15106" max="15106" width="7.7109375" style="12" customWidth="1"/>
    <col min="15107" max="15107" width="8.5703125" style="12" customWidth="1"/>
    <col min="15108" max="15108" width="8.140625" style="12" customWidth="1"/>
    <col min="15109" max="15109" width="9.42578125" style="12" customWidth="1"/>
    <col min="15110" max="15110" width="7.7109375" style="12" customWidth="1"/>
    <col min="15111" max="15111" width="8.42578125" style="12" customWidth="1"/>
    <col min="15112" max="15112" width="17.28515625" style="12" customWidth="1"/>
    <col min="15113" max="15360" width="9.140625" style="12"/>
    <col min="15361" max="15361" width="32.7109375" style="12" customWidth="1"/>
    <col min="15362" max="15362" width="7.7109375" style="12" customWidth="1"/>
    <col min="15363" max="15363" width="8.5703125" style="12" customWidth="1"/>
    <col min="15364" max="15364" width="8.140625" style="12" customWidth="1"/>
    <col min="15365" max="15365" width="9.42578125" style="12" customWidth="1"/>
    <col min="15366" max="15366" width="7.7109375" style="12" customWidth="1"/>
    <col min="15367" max="15367" width="8.42578125" style="12" customWidth="1"/>
    <col min="15368" max="15368" width="17.28515625" style="12" customWidth="1"/>
    <col min="15369" max="15616" width="9.140625" style="12"/>
    <col min="15617" max="15617" width="32.7109375" style="12" customWidth="1"/>
    <col min="15618" max="15618" width="7.7109375" style="12" customWidth="1"/>
    <col min="15619" max="15619" width="8.5703125" style="12" customWidth="1"/>
    <col min="15620" max="15620" width="8.140625" style="12" customWidth="1"/>
    <col min="15621" max="15621" width="9.42578125" style="12" customWidth="1"/>
    <col min="15622" max="15622" width="7.7109375" style="12" customWidth="1"/>
    <col min="15623" max="15623" width="8.42578125" style="12" customWidth="1"/>
    <col min="15624" max="15624" width="17.28515625" style="12" customWidth="1"/>
    <col min="15625" max="15872" width="9.140625" style="12"/>
    <col min="15873" max="15873" width="32.7109375" style="12" customWidth="1"/>
    <col min="15874" max="15874" width="7.7109375" style="12" customWidth="1"/>
    <col min="15875" max="15875" width="8.5703125" style="12" customWidth="1"/>
    <col min="15876" max="15876" width="8.140625" style="12" customWidth="1"/>
    <col min="15877" max="15877" width="9.42578125" style="12" customWidth="1"/>
    <col min="15878" max="15878" width="7.7109375" style="12" customWidth="1"/>
    <col min="15879" max="15879" width="8.42578125" style="12" customWidth="1"/>
    <col min="15880" max="15880" width="17.28515625" style="12" customWidth="1"/>
    <col min="15881" max="16128" width="9.140625" style="12"/>
    <col min="16129" max="16129" width="32.7109375" style="12" customWidth="1"/>
    <col min="16130" max="16130" width="7.7109375" style="12" customWidth="1"/>
    <col min="16131" max="16131" width="8.5703125" style="12" customWidth="1"/>
    <col min="16132" max="16132" width="8.140625" style="12" customWidth="1"/>
    <col min="16133" max="16133" width="9.42578125" style="12" customWidth="1"/>
    <col min="16134" max="16134" width="7.7109375" style="12" customWidth="1"/>
    <col min="16135" max="16135" width="8.42578125" style="12" customWidth="1"/>
    <col min="16136" max="16136" width="17.28515625" style="12" customWidth="1"/>
    <col min="16137" max="16384" width="9.140625" style="12"/>
  </cols>
  <sheetData>
    <row r="1" spans="1:8" ht="15" customHeight="1" x14ac:dyDescent="0.25">
      <c r="A1" s="238" t="s">
        <v>279</v>
      </c>
      <c r="B1" s="238"/>
      <c r="C1" s="238"/>
      <c r="D1" s="238"/>
      <c r="E1" s="238"/>
      <c r="F1" s="238"/>
      <c r="G1" s="238"/>
      <c r="H1" s="238"/>
    </row>
    <row r="2" spans="1:8" x14ac:dyDescent="0.2">
      <c r="A2" s="222" t="s">
        <v>0</v>
      </c>
      <c r="B2" s="222"/>
      <c r="C2" s="222"/>
      <c r="D2" s="222"/>
      <c r="E2" s="222"/>
      <c r="F2" s="222"/>
      <c r="G2" s="222"/>
      <c r="H2" s="222"/>
    </row>
    <row r="3" spans="1:8" x14ac:dyDescent="0.2">
      <c r="A3" s="223" t="s">
        <v>1</v>
      </c>
      <c r="B3" s="223"/>
      <c r="C3" s="223"/>
      <c r="D3" s="223"/>
      <c r="E3" s="223"/>
      <c r="F3" s="223"/>
      <c r="G3" s="223"/>
      <c r="H3" s="223"/>
    </row>
    <row r="4" spans="1:8" ht="10.5" customHeight="1" x14ac:dyDescent="0.2">
      <c r="A4" s="222" t="s">
        <v>2</v>
      </c>
      <c r="B4" s="223" t="s">
        <v>3</v>
      </c>
      <c r="C4" s="223"/>
      <c r="D4" s="223"/>
      <c r="E4" s="223"/>
      <c r="F4" s="223"/>
      <c r="G4" s="222" t="s">
        <v>4</v>
      </c>
      <c r="H4" s="222" t="s">
        <v>5</v>
      </c>
    </row>
    <row r="5" spans="1:8" ht="12" customHeight="1" x14ac:dyDescent="0.2">
      <c r="A5" s="222"/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222"/>
      <c r="H5" s="222"/>
    </row>
    <row r="6" spans="1:8" x14ac:dyDescent="0.2">
      <c r="A6" s="222" t="s">
        <v>11</v>
      </c>
      <c r="B6" s="222"/>
      <c r="C6" s="222"/>
      <c r="D6" s="222"/>
      <c r="E6" s="222"/>
      <c r="F6" s="222"/>
      <c r="G6" s="222"/>
      <c r="H6" s="222"/>
    </row>
    <row r="7" spans="1:8" ht="23.25" customHeight="1" x14ac:dyDescent="0.2">
      <c r="A7" s="6" t="s">
        <v>85</v>
      </c>
      <c r="B7" s="3">
        <v>250</v>
      </c>
      <c r="C7" s="10">
        <v>3.8</v>
      </c>
      <c r="D7" s="10">
        <v>6.89</v>
      </c>
      <c r="E7" s="10">
        <v>36.82</v>
      </c>
      <c r="F7" s="10">
        <v>223.3</v>
      </c>
      <c r="G7" s="15" t="s">
        <v>86</v>
      </c>
      <c r="H7" s="16" t="s">
        <v>12</v>
      </c>
    </row>
    <row r="8" spans="1:8" s="22" customFormat="1" ht="12" customHeight="1" x14ac:dyDescent="0.2">
      <c r="A8" s="6" t="s">
        <v>31</v>
      </c>
      <c r="B8" s="4">
        <v>100</v>
      </c>
      <c r="C8" s="17">
        <v>0.4</v>
      </c>
      <c r="D8" s="17">
        <v>0.4</v>
      </c>
      <c r="E8" s="17">
        <f>19.6/2</f>
        <v>9.8000000000000007</v>
      </c>
      <c r="F8" s="17">
        <f>94/2</f>
        <v>47</v>
      </c>
      <c r="G8" s="21" t="s">
        <v>32</v>
      </c>
      <c r="H8" s="6" t="s">
        <v>33</v>
      </c>
    </row>
    <row r="9" spans="1:8" s="18" customFormat="1" ht="12" customHeight="1" x14ac:dyDescent="0.2">
      <c r="A9" s="2" t="s">
        <v>168</v>
      </c>
      <c r="B9" s="5">
        <v>30</v>
      </c>
      <c r="C9" s="17">
        <f>4.75/50*30</f>
        <v>2.85</v>
      </c>
      <c r="D9" s="17">
        <f>1.5/50*30</f>
        <v>0.89999999999999991</v>
      </c>
      <c r="E9" s="17">
        <f>26/50*30</f>
        <v>15.600000000000001</v>
      </c>
      <c r="F9" s="17">
        <f>132.5/50*30</f>
        <v>79.5</v>
      </c>
      <c r="G9" s="4" t="s">
        <v>169</v>
      </c>
      <c r="H9" s="16" t="s">
        <v>170</v>
      </c>
    </row>
    <row r="10" spans="1:8" ht="12" customHeight="1" x14ac:dyDescent="0.2">
      <c r="A10" s="2" t="s">
        <v>13</v>
      </c>
      <c r="B10" s="4">
        <v>215</v>
      </c>
      <c r="C10" s="26">
        <v>7.0000000000000007E-2</v>
      </c>
      <c r="D10" s="26">
        <v>0.02</v>
      </c>
      <c r="E10" s="26">
        <v>15</v>
      </c>
      <c r="F10" s="26">
        <v>60</v>
      </c>
      <c r="G10" s="4" t="s">
        <v>14</v>
      </c>
      <c r="H10" s="6" t="s">
        <v>15</v>
      </c>
    </row>
    <row r="11" spans="1:8" s="27" customFormat="1" ht="12.75" customHeight="1" x14ac:dyDescent="0.25">
      <c r="A11" s="23" t="s">
        <v>269</v>
      </c>
      <c r="B11" s="4">
        <v>200</v>
      </c>
      <c r="C11" s="26">
        <v>0.6</v>
      </c>
      <c r="D11" s="26">
        <v>0.4</v>
      </c>
      <c r="E11" s="26">
        <v>20.2</v>
      </c>
      <c r="F11" s="26">
        <v>92</v>
      </c>
      <c r="G11" s="4"/>
      <c r="H11" s="2"/>
    </row>
    <row r="12" spans="1:8" ht="12.75" customHeight="1" x14ac:dyDescent="0.2">
      <c r="A12" s="28" t="s">
        <v>17</v>
      </c>
      <c r="B12" s="13">
        <f>SUM(B7:B11)</f>
        <v>795</v>
      </c>
      <c r="C12" s="29">
        <f>SUM(C7:C11)</f>
        <v>7.7200000000000006</v>
      </c>
      <c r="D12" s="29">
        <f>SUM(D7:D11)</f>
        <v>8.61</v>
      </c>
      <c r="E12" s="29">
        <f>SUM(E7:E11)</f>
        <v>97.42</v>
      </c>
      <c r="F12" s="29">
        <f>SUM(F7:F11)</f>
        <v>501.8</v>
      </c>
      <c r="G12" s="13"/>
      <c r="H12" s="6"/>
    </row>
    <row r="13" spans="1:8" ht="12.75" customHeight="1" x14ac:dyDescent="0.2">
      <c r="A13" s="223" t="s">
        <v>285</v>
      </c>
      <c r="B13" s="223"/>
      <c r="C13" s="223"/>
      <c r="D13" s="223"/>
      <c r="E13" s="223"/>
      <c r="F13" s="223"/>
      <c r="G13" s="223"/>
      <c r="H13" s="223"/>
    </row>
    <row r="14" spans="1:8" ht="12" customHeight="1" x14ac:dyDescent="0.2">
      <c r="A14" s="6" t="s">
        <v>88</v>
      </c>
      <c r="B14" s="31">
        <v>200</v>
      </c>
      <c r="C14" s="32">
        <v>1.6</v>
      </c>
      <c r="D14" s="32">
        <v>4.08</v>
      </c>
      <c r="E14" s="32">
        <v>10.85</v>
      </c>
      <c r="F14" s="32">
        <v>87</v>
      </c>
      <c r="G14" s="1" t="s">
        <v>18</v>
      </c>
      <c r="H14" s="16" t="s">
        <v>19</v>
      </c>
    </row>
    <row r="15" spans="1:8" s="18" customFormat="1" x14ac:dyDescent="0.2">
      <c r="A15" s="2" t="s">
        <v>326</v>
      </c>
      <c r="B15" s="31">
        <v>90</v>
      </c>
      <c r="C15" s="101">
        <v>10.4</v>
      </c>
      <c r="D15" s="101">
        <v>12.6</v>
      </c>
      <c r="E15" s="101">
        <v>9.06</v>
      </c>
      <c r="F15" s="101">
        <v>207.09</v>
      </c>
      <c r="G15" s="39" t="s">
        <v>327</v>
      </c>
      <c r="H15" s="6" t="s">
        <v>189</v>
      </c>
    </row>
    <row r="16" spans="1:8" ht="14.25" customHeight="1" x14ac:dyDescent="0.2">
      <c r="A16" s="6" t="s">
        <v>66</v>
      </c>
      <c r="B16" s="4">
        <v>150</v>
      </c>
      <c r="C16" s="34">
        <v>3.44</v>
      </c>
      <c r="D16" s="34">
        <v>13.15</v>
      </c>
      <c r="E16" s="34">
        <v>27.92</v>
      </c>
      <c r="F16" s="34">
        <v>243.75</v>
      </c>
      <c r="G16" s="35" t="s">
        <v>67</v>
      </c>
      <c r="H16" s="2" t="s">
        <v>68</v>
      </c>
    </row>
    <row r="17" spans="1:251" ht="32.25" customHeight="1" x14ac:dyDescent="0.2">
      <c r="A17" s="58" t="s">
        <v>21</v>
      </c>
      <c r="B17" s="3">
        <v>60</v>
      </c>
      <c r="C17" s="59">
        <v>1.41</v>
      </c>
      <c r="D17" s="59">
        <v>0.09</v>
      </c>
      <c r="E17" s="59">
        <v>4.05</v>
      </c>
      <c r="F17" s="59">
        <v>22.5</v>
      </c>
      <c r="G17" s="60" t="s">
        <v>22</v>
      </c>
      <c r="H17" s="45" t="s">
        <v>23</v>
      </c>
    </row>
    <row r="18" spans="1:251" x14ac:dyDescent="0.2">
      <c r="A18" s="6" t="s">
        <v>24</v>
      </c>
      <c r="B18" s="90">
        <v>200</v>
      </c>
      <c r="C18" s="34">
        <v>0.15</v>
      </c>
      <c r="D18" s="34">
        <v>0.06</v>
      </c>
      <c r="E18" s="34">
        <v>20.65</v>
      </c>
      <c r="F18" s="34">
        <v>82.9</v>
      </c>
      <c r="G18" s="36" t="s">
        <v>25</v>
      </c>
      <c r="H18" s="2" t="s">
        <v>26</v>
      </c>
    </row>
    <row r="19" spans="1:251" s="94" customFormat="1" x14ac:dyDescent="0.2">
      <c r="A19" s="164" t="s">
        <v>27</v>
      </c>
      <c r="B19" s="97">
        <v>40</v>
      </c>
      <c r="C19" s="97">
        <v>2.6</v>
      </c>
      <c r="D19" s="97">
        <v>0.4</v>
      </c>
      <c r="E19" s="97">
        <v>17.2</v>
      </c>
      <c r="F19" s="97">
        <v>85</v>
      </c>
      <c r="G19" s="97" t="s">
        <v>28</v>
      </c>
      <c r="H19" s="95" t="s">
        <v>29</v>
      </c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196"/>
      <c r="BI19" s="196"/>
      <c r="BJ19" s="196"/>
      <c r="BK19" s="196"/>
      <c r="BL19" s="196"/>
      <c r="BM19" s="196"/>
      <c r="BN19" s="196"/>
      <c r="BO19" s="196"/>
      <c r="BP19" s="196"/>
      <c r="BQ19" s="196"/>
      <c r="BR19" s="196"/>
      <c r="BS19" s="196"/>
      <c r="BT19" s="196"/>
      <c r="BU19" s="196"/>
      <c r="BV19" s="196"/>
      <c r="BW19" s="196"/>
      <c r="BX19" s="196"/>
      <c r="BY19" s="196"/>
      <c r="BZ19" s="196"/>
      <c r="CA19" s="196"/>
      <c r="CB19" s="196"/>
      <c r="CC19" s="196"/>
      <c r="CD19" s="196"/>
      <c r="CE19" s="196"/>
      <c r="CF19" s="196"/>
      <c r="CG19" s="196"/>
      <c r="CH19" s="196"/>
      <c r="CI19" s="196"/>
      <c r="CJ19" s="196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196"/>
      <c r="CV19" s="196"/>
      <c r="CW19" s="196"/>
      <c r="CX19" s="196"/>
      <c r="CY19" s="196"/>
      <c r="CZ19" s="196"/>
      <c r="DA19" s="196"/>
      <c r="DB19" s="196"/>
      <c r="DC19" s="196"/>
      <c r="DD19" s="196"/>
      <c r="DE19" s="196"/>
      <c r="DF19" s="196"/>
      <c r="DG19" s="196"/>
      <c r="DH19" s="196"/>
      <c r="DI19" s="196"/>
      <c r="DJ19" s="196"/>
      <c r="DK19" s="196"/>
      <c r="DL19" s="196"/>
      <c r="DM19" s="196"/>
      <c r="DN19" s="196"/>
      <c r="DO19" s="196"/>
      <c r="DP19" s="196"/>
      <c r="DQ19" s="196"/>
      <c r="DR19" s="196"/>
      <c r="DS19" s="196"/>
      <c r="DT19" s="196"/>
      <c r="DU19" s="196"/>
      <c r="DV19" s="196"/>
      <c r="DW19" s="196"/>
      <c r="DX19" s="196"/>
      <c r="DY19" s="196"/>
      <c r="DZ19" s="196"/>
      <c r="EA19" s="196"/>
      <c r="EB19" s="196"/>
      <c r="EC19" s="196"/>
      <c r="ED19" s="196"/>
      <c r="EE19" s="196"/>
      <c r="EF19" s="196"/>
      <c r="EG19" s="196"/>
      <c r="EH19" s="196"/>
      <c r="EI19" s="196"/>
      <c r="EJ19" s="196"/>
      <c r="EK19" s="196"/>
      <c r="EL19" s="196"/>
      <c r="EM19" s="196"/>
      <c r="EN19" s="196"/>
      <c r="EO19" s="196"/>
      <c r="EP19" s="196"/>
      <c r="EQ19" s="196"/>
      <c r="ER19" s="196"/>
      <c r="ES19" s="196"/>
      <c r="ET19" s="196"/>
      <c r="EU19" s="196"/>
      <c r="EV19" s="196"/>
      <c r="EW19" s="196"/>
      <c r="EX19" s="196"/>
      <c r="EY19" s="196"/>
      <c r="EZ19" s="196"/>
      <c r="FA19" s="196"/>
      <c r="FB19" s="196"/>
      <c r="FC19" s="196"/>
      <c r="FD19" s="196"/>
      <c r="FE19" s="196"/>
      <c r="FF19" s="196"/>
      <c r="FG19" s="196"/>
      <c r="FH19" s="196"/>
      <c r="FI19" s="196"/>
      <c r="FJ19" s="196"/>
      <c r="FK19" s="196"/>
      <c r="FL19" s="196"/>
      <c r="FM19" s="196"/>
      <c r="FN19" s="196"/>
      <c r="FO19" s="196"/>
      <c r="FP19" s="196"/>
      <c r="FQ19" s="196"/>
      <c r="FR19" s="196"/>
      <c r="FS19" s="196"/>
      <c r="FT19" s="196"/>
      <c r="FU19" s="196"/>
      <c r="FV19" s="196"/>
      <c r="FW19" s="196"/>
      <c r="FX19" s="196"/>
      <c r="FY19" s="196"/>
      <c r="FZ19" s="196"/>
      <c r="GA19" s="196"/>
      <c r="GB19" s="196"/>
      <c r="GC19" s="196"/>
      <c r="GD19" s="196"/>
      <c r="GE19" s="196"/>
      <c r="GF19" s="196"/>
      <c r="GG19" s="196"/>
      <c r="GH19" s="196"/>
      <c r="GI19" s="196"/>
      <c r="GJ19" s="196"/>
      <c r="GK19" s="196"/>
      <c r="GL19" s="196"/>
      <c r="GM19" s="196"/>
      <c r="GN19" s="196"/>
      <c r="GO19" s="196"/>
      <c r="GP19" s="196"/>
      <c r="GQ19" s="196"/>
      <c r="GR19" s="196"/>
      <c r="GS19" s="196"/>
      <c r="GT19" s="196"/>
      <c r="GU19" s="196"/>
      <c r="GV19" s="196"/>
      <c r="GW19" s="196"/>
      <c r="GX19" s="196"/>
      <c r="GY19" s="196"/>
      <c r="GZ19" s="196"/>
      <c r="HA19" s="196"/>
      <c r="HB19" s="196"/>
      <c r="HC19" s="196"/>
      <c r="HD19" s="196"/>
      <c r="HE19" s="196"/>
      <c r="HF19" s="196"/>
      <c r="HG19" s="196"/>
      <c r="HH19" s="196"/>
      <c r="HI19" s="196"/>
      <c r="HJ19" s="196"/>
      <c r="HK19" s="196"/>
      <c r="HL19" s="196"/>
      <c r="HM19" s="196"/>
      <c r="HN19" s="196"/>
      <c r="HO19" s="196"/>
      <c r="HP19" s="196"/>
      <c r="HQ19" s="196"/>
      <c r="HR19" s="196"/>
      <c r="HS19" s="196"/>
      <c r="HT19" s="196"/>
      <c r="HU19" s="196"/>
      <c r="HV19" s="196"/>
      <c r="HW19" s="196"/>
      <c r="HX19" s="196"/>
      <c r="HY19" s="196"/>
      <c r="HZ19" s="196"/>
      <c r="IA19" s="196"/>
      <c r="IB19" s="196"/>
      <c r="IC19" s="196"/>
      <c r="ID19" s="196"/>
      <c r="IE19" s="196"/>
      <c r="IF19" s="196"/>
      <c r="IG19" s="196"/>
      <c r="IH19" s="196"/>
      <c r="II19" s="196"/>
      <c r="IJ19" s="196"/>
      <c r="IK19" s="196"/>
      <c r="IL19" s="196"/>
      <c r="IM19" s="196"/>
      <c r="IN19" s="196"/>
      <c r="IO19" s="196"/>
      <c r="IP19" s="196"/>
      <c r="IQ19" s="196"/>
    </row>
    <row r="20" spans="1:251" s="94" customFormat="1" x14ac:dyDescent="0.2">
      <c r="A20" s="164" t="s">
        <v>190</v>
      </c>
      <c r="B20" s="96">
        <v>40</v>
      </c>
      <c r="C20" s="97">
        <v>3.2</v>
      </c>
      <c r="D20" s="97">
        <v>0.4</v>
      </c>
      <c r="E20" s="97">
        <v>20.399999999999999</v>
      </c>
      <c r="F20" s="97">
        <v>100</v>
      </c>
      <c r="G20" s="96" t="s">
        <v>28</v>
      </c>
      <c r="H20" s="98" t="s">
        <v>191</v>
      </c>
    </row>
    <row r="21" spans="1:251" x14ac:dyDescent="0.2">
      <c r="A21" s="28" t="s">
        <v>17</v>
      </c>
      <c r="B21" s="13">
        <f>SUM(B14:B20)</f>
        <v>780</v>
      </c>
      <c r="C21" s="91">
        <f>SUM(C14:C20)</f>
        <v>22.799999999999997</v>
      </c>
      <c r="D21" s="91">
        <f>SUM(D14:D20)</f>
        <v>30.779999999999994</v>
      </c>
      <c r="E21" s="91">
        <f>SUM(E14:E20)</f>
        <v>110.13</v>
      </c>
      <c r="F21" s="91">
        <f>SUM(F14:F20)</f>
        <v>828.24</v>
      </c>
      <c r="G21" s="13"/>
      <c r="H21" s="6"/>
    </row>
    <row r="22" spans="1:251" ht="12" customHeight="1" x14ac:dyDescent="0.2">
      <c r="A22" s="223" t="s">
        <v>30</v>
      </c>
      <c r="B22" s="223"/>
      <c r="C22" s="223"/>
      <c r="D22" s="223"/>
      <c r="E22" s="223"/>
      <c r="F22" s="223"/>
      <c r="G22" s="223"/>
      <c r="H22" s="223"/>
    </row>
    <row r="23" spans="1:251" x14ac:dyDescent="0.2">
      <c r="A23" s="222" t="s">
        <v>2</v>
      </c>
      <c r="B23" s="223" t="s">
        <v>3</v>
      </c>
      <c r="C23" s="223"/>
      <c r="D23" s="223"/>
      <c r="E23" s="223"/>
      <c r="F23" s="223"/>
      <c r="G23" s="222" t="s">
        <v>4</v>
      </c>
      <c r="H23" s="222" t="s">
        <v>5</v>
      </c>
    </row>
    <row r="24" spans="1:251" ht="11.45" customHeight="1" x14ac:dyDescent="0.2">
      <c r="A24" s="222"/>
      <c r="B24" s="13" t="s">
        <v>6</v>
      </c>
      <c r="C24" s="14" t="s">
        <v>7</v>
      </c>
      <c r="D24" s="14" t="s">
        <v>8</v>
      </c>
      <c r="E24" s="14" t="s">
        <v>9</v>
      </c>
      <c r="F24" s="14" t="s">
        <v>10</v>
      </c>
      <c r="G24" s="222"/>
      <c r="H24" s="222"/>
    </row>
    <row r="25" spans="1:251" x14ac:dyDescent="0.2">
      <c r="A25" s="222" t="s">
        <v>11</v>
      </c>
      <c r="B25" s="222"/>
      <c r="C25" s="222"/>
      <c r="D25" s="222"/>
      <c r="E25" s="222"/>
      <c r="F25" s="222"/>
      <c r="G25" s="222"/>
      <c r="H25" s="222"/>
    </row>
    <row r="26" spans="1:251" ht="12.75" customHeight="1" x14ac:dyDescent="0.2">
      <c r="A26" s="2" t="s">
        <v>198</v>
      </c>
      <c r="B26" s="4">
        <v>90</v>
      </c>
      <c r="C26" s="69">
        <v>11.1</v>
      </c>
      <c r="D26" s="69">
        <v>14.26</v>
      </c>
      <c r="E26" s="69">
        <v>10.199999999999999</v>
      </c>
      <c r="F26" s="69">
        <v>215.87</v>
      </c>
      <c r="G26" s="4" t="s">
        <v>199</v>
      </c>
      <c r="H26" s="6" t="s">
        <v>59</v>
      </c>
    </row>
    <row r="27" spans="1:251" ht="24.75" customHeight="1" x14ac:dyDescent="0.2">
      <c r="A27" s="64" t="s">
        <v>110</v>
      </c>
      <c r="B27" s="3">
        <v>150</v>
      </c>
      <c r="C27" s="10">
        <v>7.41</v>
      </c>
      <c r="D27" s="10">
        <v>6.22</v>
      </c>
      <c r="E27" s="10">
        <v>36.51</v>
      </c>
      <c r="F27" s="10">
        <v>230.35</v>
      </c>
      <c r="G27" s="56" t="s">
        <v>111</v>
      </c>
      <c r="H27" s="65" t="s">
        <v>60</v>
      </c>
    </row>
    <row r="28" spans="1:251" s="22" customFormat="1" ht="12" customHeight="1" x14ac:dyDescent="0.2">
      <c r="A28" s="6" t="s">
        <v>31</v>
      </c>
      <c r="B28" s="4">
        <v>100</v>
      </c>
      <c r="C28" s="17">
        <v>0.4</v>
      </c>
      <c r="D28" s="17">
        <v>0.4</v>
      </c>
      <c r="E28" s="17">
        <f>19.6/2</f>
        <v>9.8000000000000007</v>
      </c>
      <c r="F28" s="17">
        <f>94/2</f>
        <v>47</v>
      </c>
      <c r="G28" s="21" t="s">
        <v>32</v>
      </c>
      <c r="H28" s="6" t="s">
        <v>33</v>
      </c>
    </row>
    <row r="29" spans="1:251" s="22" customFormat="1" x14ac:dyDescent="0.2">
      <c r="A29" s="2" t="s">
        <v>168</v>
      </c>
      <c r="B29" s="5">
        <v>40</v>
      </c>
      <c r="C29" s="17">
        <f>4.75/50*40</f>
        <v>3.8</v>
      </c>
      <c r="D29" s="17">
        <f>1.5/50*40</f>
        <v>1.2</v>
      </c>
      <c r="E29" s="17">
        <f>26/50*40</f>
        <v>20.8</v>
      </c>
      <c r="F29" s="17">
        <f>132.5/40*30</f>
        <v>99.375</v>
      </c>
      <c r="G29" s="4" t="s">
        <v>169</v>
      </c>
      <c r="H29" s="16" t="s">
        <v>170</v>
      </c>
    </row>
    <row r="30" spans="1:251" x14ac:dyDescent="0.2">
      <c r="A30" s="43" t="s">
        <v>34</v>
      </c>
      <c r="B30" s="5">
        <v>222</v>
      </c>
      <c r="C30" s="26">
        <v>0.13</v>
      </c>
      <c r="D30" s="26">
        <v>0.02</v>
      </c>
      <c r="E30" s="26">
        <v>15.2</v>
      </c>
      <c r="F30" s="26">
        <v>62</v>
      </c>
      <c r="G30" s="4" t="s">
        <v>35</v>
      </c>
      <c r="H30" s="23" t="s">
        <v>36</v>
      </c>
    </row>
    <row r="31" spans="1:251" x14ac:dyDescent="0.2">
      <c r="A31" s="28" t="s">
        <v>17</v>
      </c>
      <c r="B31" s="13">
        <f>SUM(B26:B30)</f>
        <v>602</v>
      </c>
      <c r="C31" s="29">
        <f>SUM(C26:C30)</f>
        <v>22.839999999999996</v>
      </c>
      <c r="D31" s="29">
        <f>SUM(D26:D30)</f>
        <v>22.099999999999998</v>
      </c>
      <c r="E31" s="29">
        <f>SUM(E26:E30)</f>
        <v>92.509999999999991</v>
      </c>
      <c r="F31" s="29">
        <f>SUM(F26:F30)</f>
        <v>654.59500000000003</v>
      </c>
      <c r="G31" s="13"/>
      <c r="H31" s="6"/>
    </row>
    <row r="32" spans="1:251" x14ac:dyDescent="0.2">
      <c r="A32" s="223" t="s">
        <v>285</v>
      </c>
      <c r="B32" s="223"/>
      <c r="C32" s="223"/>
      <c r="D32" s="223"/>
      <c r="E32" s="223"/>
      <c r="F32" s="223"/>
      <c r="G32" s="223"/>
      <c r="H32" s="223"/>
    </row>
    <row r="33" spans="1:251" s="76" customFormat="1" ht="12.75" customHeight="1" x14ac:dyDescent="0.25">
      <c r="A33" s="52" t="s">
        <v>37</v>
      </c>
      <c r="B33" s="72">
        <v>200</v>
      </c>
      <c r="C33" s="73">
        <v>4.4000000000000004</v>
      </c>
      <c r="D33" s="73">
        <v>4.2</v>
      </c>
      <c r="E33" s="74">
        <v>13.2</v>
      </c>
      <c r="F33" s="73">
        <v>118.6</v>
      </c>
      <c r="G33" s="75" t="s">
        <v>38</v>
      </c>
      <c r="H33" s="52" t="s">
        <v>150</v>
      </c>
    </row>
    <row r="34" spans="1:251" x14ac:dyDescent="0.2">
      <c r="A34" s="23" t="s">
        <v>40</v>
      </c>
      <c r="B34" s="31">
        <v>90</v>
      </c>
      <c r="C34" s="34">
        <v>11.52</v>
      </c>
      <c r="D34" s="34">
        <v>13</v>
      </c>
      <c r="E34" s="34">
        <v>4.05</v>
      </c>
      <c r="F34" s="34">
        <v>189.6</v>
      </c>
      <c r="G34" s="35" t="s">
        <v>41</v>
      </c>
      <c r="H34" s="6" t="s">
        <v>42</v>
      </c>
    </row>
    <row r="35" spans="1:251" ht="22.5" customHeight="1" x14ac:dyDescent="0.2">
      <c r="A35" s="6" t="s">
        <v>270</v>
      </c>
      <c r="B35" s="31">
        <v>150</v>
      </c>
      <c r="C35" s="10">
        <v>5.98</v>
      </c>
      <c r="D35" s="10">
        <v>5.8</v>
      </c>
      <c r="E35" s="10">
        <v>38.69</v>
      </c>
      <c r="F35" s="10">
        <v>228.81</v>
      </c>
      <c r="G35" s="39" t="s">
        <v>271</v>
      </c>
      <c r="H35" s="6" t="s">
        <v>194</v>
      </c>
    </row>
    <row r="36" spans="1:251" x14ac:dyDescent="0.2">
      <c r="A36" s="6" t="s">
        <v>43</v>
      </c>
      <c r="B36" s="39">
        <v>200</v>
      </c>
      <c r="C36" s="5">
        <v>0.76</v>
      </c>
      <c r="D36" s="5">
        <v>0.04</v>
      </c>
      <c r="E36" s="5">
        <v>20.22</v>
      </c>
      <c r="F36" s="5">
        <v>85.51</v>
      </c>
      <c r="G36" s="36" t="s">
        <v>44</v>
      </c>
      <c r="H36" s="2" t="s">
        <v>45</v>
      </c>
    </row>
    <row r="37" spans="1:251" s="94" customFormat="1" x14ac:dyDescent="0.2">
      <c r="A37" s="164" t="s">
        <v>27</v>
      </c>
      <c r="B37" s="97">
        <v>40</v>
      </c>
      <c r="C37" s="97">
        <v>2.6</v>
      </c>
      <c r="D37" s="97">
        <v>0.4</v>
      </c>
      <c r="E37" s="97">
        <v>17.2</v>
      </c>
      <c r="F37" s="97">
        <v>85</v>
      </c>
      <c r="G37" s="97" t="s">
        <v>28</v>
      </c>
      <c r="H37" s="95" t="s">
        <v>29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  <c r="CT37" s="196"/>
      <c r="CU37" s="196"/>
      <c r="CV37" s="196"/>
      <c r="CW37" s="196"/>
      <c r="CX37" s="196"/>
      <c r="CY37" s="196"/>
      <c r="CZ37" s="196"/>
      <c r="DA37" s="196"/>
      <c r="DB37" s="196"/>
      <c r="DC37" s="196"/>
      <c r="DD37" s="196"/>
      <c r="DE37" s="196"/>
      <c r="DF37" s="196"/>
      <c r="DG37" s="196"/>
      <c r="DH37" s="196"/>
      <c r="DI37" s="196"/>
      <c r="DJ37" s="196"/>
      <c r="DK37" s="196"/>
      <c r="DL37" s="196"/>
      <c r="DM37" s="196"/>
      <c r="DN37" s="196"/>
      <c r="DO37" s="196"/>
      <c r="DP37" s="196"/>
      <c r="DQ37" s="196"/>
      <c r="DR37" s="196"/>
      <c r="DS37" s="196"/>
      <c r="DT37" s="196"/>
      <c r="DU37" s="196"/>
      <c r="DV37" s="196"/>
      <c r="DW37" s="196"/>
      <c r="DX37" s="196"/>
      <c r="DY37" s="196"/>
      <c r="DZ37" s="196"/>
      <c r="EA37" s="196"/>
      <c r="EB37" s="196"/>
      <c r="EC37" s="196"/>
      <c r="ED37" s="196"/>
      <c r="EE37" s="196"/>
      <c r="EF37" s="196"/>
      <c r="EG37" s="196"/>
      <c r="EH37" s="196"/>
      <c r="EI37" s="196"/>
      <c r="EJ37" s="196"/>
      <c r="EK37" s="196"/>
      <c r="EL37" s="196"/>
      <c r="EM37" s="196"/>
      <c r="EN37" s="196"/>
      <c r="EO37" s="196"/>
      <c r="EP37" s="196"/>
      <c r="EQ37" s="196"/>
      <c r="ER37" s="196"/>
      <c r="ES37" s="196"/>
      <c r="ET37" s="196"/>
      <c r="EU37" s="196"/>
      <c r="EV37" s="196"/>
      <c r="EW37" s="196"/>
      <c r="EX37" s="196"/>
      <c r="EY37" s="196"/>
      <c r="EZ37" s="196"/>
      <c r="FA37" s="196"/>
      <c r="FB37" s="196"/>
      <c r="FC37" s="196"/>
      <c r="FD37" s="196"/>
      <c r="FE37" s="196"/>
      <c r="FF37" s="196"/>
      <c r="FG37" s="196"/>
      <c r="FH37" s="196"/>
      <c r="FI37" s="196"/>
      <c r="FJ37" s="196"/>
      <c r="FK37" s="196"/>
      <c r="FL37" s="196"/>
      <c r="FM37" s="196"/>
      <c r="FN37" s="196"/>
      <c r="FO37" s="196"/>
      <c r="FP37" s="196"/>
      <c r="FQ37" s="196"/>
      <c r="FR37" s="196"/>
      <c r="FS37" s="196"/>
      <c r="FT37" s="196"/>
      <c r="FU37" s="196"/>
      <c r="FV37" s="196"/>
      <c r="FW37" s="196"/>
      <c r="FX37" s="196"/>
      <c r="FY37" s="196"/>
      <c r="FZ37" s="196"/>
      <c r="GA37" s="196"/>
      <c r="GB37" s="196"/>
      <c r="GC37" s="196"/>
      <c r="GD37" s="196"/>
      <c r="GE37" s="196"/>
      <c r="GF37" s="196"/>
      <c r="GG37" s="196"/>
      <c r="GH37" s="196"/>
      <c r="GI37" s="196"/>
      <c r="GJ37" s="196"/>
      <c r="GK37" s="196"/>
      <c r="GL37" s="196"/>
      <c r="GM37" s="196"/>
      <c r="GN37" s="196"/>
      <c r="GO37" s="196"/>
      <c r="GP37" s="196"/>
      <c r="GQ37" s="196"/>
      <c r="GR37" s="196"/>
      <c r="GS37" s="196"/>
      <c r="GT37" s="196"/>
      <c r="GU37" s="196"/>
      <c r="GV37" s="196"/>
      <c r="GW37" s="196"/>
      <c r="GX37" s="196"/>
      <c r="GY37" s="196"/>
      <c r="GZ37" s="196"/>
      <c r="HA37" s="196"/>
      <c r="HB37" s="196"/>
      <c r="HC37" s="196"/>
      <c r="HD37" s="196"/>
      <c r="HE37" s="196"/>
      <c r="HF37" s="196"/>
      <c r="HG37" s="196"/>
      <c r="HH37" s="196"/>
      <c r="HI37" s="196"/>
      <c r="HJ37" s="196"/>
      <c r="HK37" s="196"/>
      <c r="HL37" s="196"/>
      <c r="HM37" s="196"/>
      <c r="HN37" s="196"/>
      <c r="HO37" s="196"/>
      <c r="HP37" s="196"/>
      <c r="HQ37" s="196"/>
      <c r="HR37" s="196"/>
      <c r="HS37" s="196"/>
      <c r="HT37" s="196"/>
      <c r="HU37" s="196"/>
      <c r="HV37" s="196"/>
      <c r="HW37" s="196"/>
      <c r="HX37" s="196"/>
      <c r="HY37" s="196"/>
      <c r="HZ37" s="196"/>
      <c r="IA37" s="196"/>
      <c r="IB37" s="196"/>
      <c r="IC37" s="196"/>
      <c r="ID37" s="196"/>
      <c r="IE37" s="196"/>
      <c r="IF37" s="196"/>
      <c r="IG37" s="196"/>
      <c r="IH37" s="196"/>
      <c r="II37" s="196"/>
      <c r="IJ37" s="196"/>
      <c r="IK37" s="196"/>
      <c r="IL37" s="196"/>
      <c r="IM37" s="196"/>
      <c r="IN37" s="196"/>
      <c r="IO37" s="196"/>
      <c r="IP37" s="196"/>
      <c r="IQ37" s="196"/>
    </row>
    <row r="38" spans="1:251" s="94" customFormat="1" x14ac:dyDescent="0.2">
      <c r="A38" s="164" t="s">
        <v>190</v>
      </c>
      <c r="B38" s="96">
        <v>40</v>
      </c>
      <c r="C38" s="97">
        <v>3.2</v>
      </c>
      <c r="D38" s="97">
        <v>0.4</v>
      </c>
      <c r="E38" s="97">
        <v>20.399999999999999</v>
      </c>
      <c r="F38" s="97">
        <v>100</v>
      </c>
      <c r="G38" s="96" t="s">
        <v>28</v>
      </c>
      <c r="H38" s="98" t="s">
        <v>191</v>
      </c>
    </row>
    <row r="39" spans="1:251" x14ac:dyDescent="0.2">
      <c r="A39" s="28" t="s">
        <v>17</v>
      </c>
      <c r="B39" s="13">
        <f>SUM(B33:B38)</f>
        <v>720</v>
      </c>
      <c r="C39" s="91">
        <f>SUM(C33:C38)</f>
        <v>28.46</v>
      </c>
      <c r="D39" s="91">
        <f>SUM(D33:D38)</f>
        <v>23.839999999999996</v>
      </c>
      <c r="E39" s="91">
        <f>SUM(E33:E38)</f>
        <v>113.75999999999999</v>
      </c>
      <c r="F39" s="91">
        <f>SUM(F33:F38)</f>
        <v>807.52</v>
      </c>
      <c r="G39" s="13"/>
      <c r="H39" s="6"/>
    </row>
    <row r="40" spans="1:251" x14ac:dyDescent="0.2">
      <c r="A40" s="223" t="s">
        <v>46</v>
      </c>
      <c r="B40" s="223"/>
      <c r="C40" s="223"/>
      <c r="D40" s="223"/>
      <c r="E40" s="223"/>
      <c r="F40" s="223"/>
      <c r="G40" s="223"/>
      <c r="H40" s="223"/>
    </row>
    <row r="41" spans="1:251" x14ac:dyDescent="0.2">
      <c r="A41" s="222" t="s">
        <v>2</v>
      </c>
      <c r="B41" s="223" t="s">
        <v>3</v>
      </c>
      <c r="C41" s="223"/>
      <c r="D41" s="223"/>
      <c r="E41" s="223"/>
      <c r="F41" s="223"/>
      <c r="G41" s="222" t="s">
        <v>4</v>
      </c>
      <c r="H41" s="222" t="s">
        <v>5</v>
      </c>
    </row>
    <row r="42" spans="1:251" ht="11.45" customHeight="1" x14ac:dyDescent="0.2">
      <c r="A42" s="222"/>
      <c r="B42" s="13" t="s">
        <v>6</v>
      </c>
      <c r="C42" s="14" t="s">
        <v>7</v>
      </c>
      <c r="D42" s="14" t="s">
        <v>8</v>
      </c>
      <c r="E42" s="14" t="s">
        <v>9</v>
      </c>
      <c r="F42" s="14" t="s">
        <v>10</v>
      </c>
      <c r="G42" s="222"/>
      <c r="H42" s="222"/>
    </row>
    <row r="43" spans="1:251" x14ac:dyDescent="0.2">
      <c r="A43" s="222" t="s">
        <v>11</v>
      </c>
      <c r="B43" s="222"/>
      <c r="C43" s="225"/>
      <c r="D43" s="225"/>
      <c r="E43" s="225"/>
      <c r="F43" s="225"/>
      <c r="G43" s="222"/>
      <c r="H43" s="222"/>
    </row>
    <row r="44" spans="1:251" s="11" customFormat="1" ht="11.45" customHeight="1" x14ac:dyDescent="0.2">
      <c r="A44" s="19" t="s">
        <v>254</v>
      </c>
      <c r="B44" s="7">
        <v>90</v>
      </c>
      <c r="C44" s="10">
        <f>11.3*0.9</f>
        <v>10.170000000000002</v>
      </c>
      <c r="D44" s="10">
        <f>19.5*0.9</f>
        <v>17.55</v>
      </c>
      <c r="E44" s="10">
        <f>2.9*0.9</f>
        <v>2.61</v>
      </c>
      <c r="F44" s="10">
        <f>230.7*0.9</f>
        <v>207.63</v>
      </c>
      <c r="G44" s="8" t="s">
        <v>255</v>
      </c>
      <c r="H44" s="9" t="s">
        <v>250</v>
      </c>
    </row>
    <row r="45" spans="1:251" ht="12.75" customHeight="1" x14ac:dyDescent="0.2">
      <c r="A45" s="6" t="s">
        <v>66</v>
      </c>
      <c r="B45" s="4">
        <v>150</v>
      </c>
      <c r="C45" s="82">
        <v>3.44</v>
      </c>
      <c r="D45" s="82">
        <v>13.15</v>
      </c>
      <c r="E45" s="82">
        <v>27.92</v>
      </c>
      <c r="F45" s="82">
        <v>243.75</v>
      </c>
      <c r="G45" s="35" t="s">
        <v>67</v>
      </c>
      <c r="H45" s="2" t="s">
        <v>68</v>
      </c>
    </row>
    <row r="46" spans="1:251" s="22" customFormat="1" ht="24" customHeight="1" x14ac:dyDescent="0.2">
      <c r="A46" s="23" t="s">
        <v>48</v>
      </c>
      <c r="B46" s="5">
        <v>60</v>
      </c>
      <c r="C46" s="17">
        <v>0.66</v>
      </c>
      <c r="D46" s="17">
        <v>0.12</v>
      </c>
      <c r="E46" s="17">
        <v>2.2799999999999998</v>
      </c>
      <c r="F46" s="17">
        <v>13.2</v>
      </c>
      <c r="G46" s="5" t="s">
        <v>49</v>
      </c>
      <c r="H46" s="2" t="s">
        <v>50</v>
      </c>
    </row>
    <row r="47" spans="1:251" x14ac:dyDescent="0.2">
      <c r="A47" s="23" t="s">
        <v>190</v>
      </c>
      <c r="B47" s="4">
        <v>50</v>
      </c>
      <c r="C47" s="83">
        <v>4</v>
      </c>
      <c r="D47" s="83">
        <v>0.5</v>
      </c>
      <c r="E47" s="83">
        <v>25.5</v>
      </c>
      <c r="F47" s="83">
        <v>125</v>
      </c>
      <c r="G47" s="4" t="s">
        <v>28</v>
      </c>
      <c r="H47" s="2" t="s">
        <v>191</v>
      </c>
    </row>
    <row r="48" spans="1:251" ht="12" customHeight="1" x14ac:dyDescent="0.2">
      <c r="A48" s="2" t="s">
        <v>13</v>
      </c>
      <c r="B48" s="4">
        <v>215</v>
      </c>
      <c r="C48" s="26">
        <v>7.0000000000000007E-2</v>
      </c>
      <c r="D48" s="26">
        <v>0.02</v>
      </c>
      <c r="E48" s="26">
        <v>15</v>
      </c>
      <c r="F48" s="26">
        <v>60</v>
      </c>
      <c r="G48" s="4" t="s">
        <v>14</v>
      </c>
      <c r="H48" s="6" t="s">
        <v>15</v>
      </c>
    </row>
    <row r="49" spans="1:251" x14ac:dyDescent="0.2">
      <c r="A49" s="28" t="s">
        <v>17</v>
      </c>
      <c r="B49" s="13">
        <f>SUM(B44:B48)</f>
        <v>565</v>
      </c>
      <c r="C49" s="29">
        <f>SUM(C44:C48)</f>
        <v>18.340000000000003</v>
      </c>
      <c r="D49" s="29">
        <f>SUM(D44:D48)</f>
        <v>31.340000000000003</v>
      </c>
      <c r="E49" s="29">
        <f>SUM(E44:E48)</f>
        <v>73.31</v>
      </c>
      <c r="F49" s="29">
        <f>SUM(F44:F48)</f>
        <v>649.57999999999993</v>
      </c>
      <c r="G49" s="13"/>
      <c r="H49" s="6"/>
    </row>
    <row r="50" spans="1:251" x14ac:dyDescent="0.2">
      <c r="A50" s="223" t="s">
        <v>285</v>
      </c>
      <c r="B50" s="223"/>
      <c r="C50" s="223"/>
      <c r="D50" s="223"/>
      <c r="E50" s="223"/>
      <c r="F50" s="223"/>
      <c r="G50" s="223"/>
      <c r="H50" s="223"/>
    </row>
    <row r="51" spans="1:251" ht="23.25" customHeight="1" x14ac:dyDescent="0.2">
      <c r="A51" s="6" t="s">
        <v>101</v>
      </c>
      <c r="B51" s="53">
        <v>200</v>
      </c>
      <c r="C51" s="32">
        <v>1.18</v>
      </c>
      <c r="D51" s="32">
        <v>4.84</v>
      </c>
      <c r="E51" s="32">
        <v>9.08</v>
      </c>
      <c r="F51" s="32">
        <v>76.180000000000007</v>
      </c>
      <c r="G51" s="54" t="s">
        <v>51</v>
      </c>
      <c r="H51" s="55" t="s">
        <v>52</v>
      </c>
    </row>
    <row r="52" spans="1:251" ht="13.5" customHeight="1" x14ac:dyDescent="0.2">
      <c r="A52" s="40" t="s">
        <v>284</v>
      </c>
      <c r="B52" s="41">
        <v>90</v>
      </c>
      <c r="C52" s="10">
        <v>15.9</v>
      </c>
      <c r="D52" s="10">
        <v>6.5</v>
      </c>
      <c r="E52" s="10">
        <v>11.7</v>
      </c>
      <c r="F52" s="10">
        <v>172.5</v>
      </c>
      <c r="G52" s="42" t="s">
        <v>92</v>
      </c>
      <c r="H52" s="9" t="s">
        <v>79</v>
      </c>
    </row>
    <row r="53" spans="1:251" ht="23.25" customHeight="1" x14ac:dyDescent="0.2">
      <c r="A53" s="6" t="s">
        <v>104</v>
      </c>
      <c r="B53" s="31">
        <v>150</v>
      </c>
      <c r="C53" s="10">
        <v>3.42</v>
      </c>
      <c r="D53" s="10">
        <v>6.5</v>
      </c>
      <c r="E53" s="10">
        <v>34.950000000000003</v>
      </c>
      <c r="F53" s="10">
        <v>214.46</v>
      </c>
      <c r="G53" s="56" t="s">
        <v>105</v>
      </c>
      <c r="H53" s="57" t="s">
        <v>53</v>
      </c>
    </row>
    <row r="54" spans="1:251" x14ac:dyDescent="0.2">
      <c r="A54" s="6" t="s">
        <v>54</v>
      </c>
      <c r="B54" s="4">
        <v>200</v>
      </c>
      <c r="C54" s="90">
        <v>0</v>
      </c>
      <c r="D54" s="90">
        <v>0</v>
      </c>
      <c r="E54" s="90">
        <v>19.97</v>
      </c>
      <c r="F54" s="90">
        <v>76</v>
      </c>
      <c r="G54" s="21" t="s">
        <v>55</v>
      </c>
      <c r="H54" s="2" t="s">
        <v>56</v>
      </c>
    </row>
    <row r="55" spans="1:251" s="94" customFormat="1" x14ac:dyDescent="0.2">
      <c r="A55" s="164" t="s">
        <v>27</v>
      </c>
      <c r="B55" s="97">
        <v>40</v>
      </c>
      <c r="C55" s="97">
        <v>2.6</v>
      </c>
      <c r="D55" s="97">
        <v>0.4</v>
      </c>
      <c r="E55" s="97">
        <v>17.2</v>
      </c>
      <c r="F55" s="97">
        <v>85</v>
      </c>
      <c r="G55" s="97" t="s">
        <v>28</v>
      </c>
      <c r="H55" s="95" t="s">
        <v>29</v>
      </c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  <c r="CC55" s="196"/>
      <c r="CD55" s="196"/>
      <c r="CE55" s="196"/>
      <c r="CF55" s="196"/>
      <c r="CG55" s="196"/>
      <c r="CH55" s="196"/>
      <c r="CI55" s="196"/>
      <c r="CJ55" s="196"/>
      <c r="CK55" s="196"/>
      <c r="CL55" s="196"/>
      <c r="CM55" s="196"/>
      <c r="CN55" s="196"/>
      <c r="CO55" s="196"/>
      <c r="CP55" s="196"/>
      <c r="CQ55" s="196"/>
      <c r="CR55" s="196"/>
      <c r="CS55" s="196"/>
      <c r="CT55" s="196"/>
      <c r="CU55" s="196"/>
      <c r="CV55" s="196"/>
      <c r="CW55" s="196"/>
      <c r="CX55" s="196"/>
      <c r="CY55" s="196"/>
      <c r="CZ55" s="196"/>
      <c r="DA55" s="196"/>
      <c r="DB55" s="196"/>
      <c r="DC55" s="196"/>
      <c r="DD55" s="196"/>
      <c r="DE55" s="196"/>
      <c r="DF55" s="196"/>
      <c r="DG55" s="196"/>
      <c r="DH55" s="196"/>
      <c r="DI55" s="196"/>
      <c r="DJ55" s="196"/>
      <c r="DK55" s="196"/>
      <c r="DL55" s="196"/>
      <c r="DM55" s="196"/>
      <c r="DN55" s="196"/>
      <c r="DO55" s="196"/>
      <c r="DP55" s="196"/>
      <c r="DQ55" s="196"/>
      <c r="DR55" s="196"/>
      <c r="DS55" s="196"/>
      <c r="DT55" s="196"/>
      <c r="DU55" s="196"/>
      <c r="DV55" s="196"/>
      <c r="DW55" s="196"/>
      <c r="DX55" s="196"/>
      <c r="DY55" s="196"/>
      <c r="DZ55" s="196"/>
      <c r="EA55" s="196"/>
      <c r="EB55" s="196"/>
      <c r="EC55" s="196"/>
      <c r="ED55" s="196"/>
      <c r="EE55" s="196"/>
      <c r="EF55" s="196"/>
      <c r="EG55" s="196"/>
      <c r="EH55" s="196"/>
      <c r="EI55" s="196"/>
      <c r="EJ55" s="196"/>
      <c r="EK55" s="196"/>
      <c r="EL55" s="196"/>
      <c r="EM55" s="196"/>
      <c r="EN55" s="196"/>
      <c r="EO55" s="196"/>
      <c r="EP55" s="196"/>
      <c r="EQ55" s="196"/>
      <c r="ER55" s="196"/>
      <c r="ES55" s="196"/>
      <c r="ET55" s="196"/>
      <c r="EU55" s="196"/>
      <c r="EV55" s="196"/>
      <c r="EW55" s="196"/>
      <c r="EX55" s="196"/>
      <c r="EY55" s="196"/>
      <c r="EZ55" s="196"/>
      <c r="FA55" s="196"/>
      <c r="FB55" s="196"/>
      <c r="FC55" s="196"/>
      <c r="FD55" s="196"/>
      <c r="FE55" s="196"/>
      <c r="FF55" s="196"/>
      <c r="FG55" s="196"/>
      <c r="FH55" s="196"/>
      <c r="FI55" s="196"/>
      <c r="FJ55" s="196"/>
      <c r="FK55" s="196"/>
      <c r="FL55" s="196"/>
      <c r="FM55" s="196"/>
      <c r="FN55" s="196"/>
      <c r="FO55" s="196"/>
      <c r="FP55" s="196"/>
      <c r="FQ55" s="196"/>
      <c r="FR55" s="196"/>
      <c r="FS55" s="196"/>
      <c r="FT55" s="196"/>
      <c r="FU55" s="196"/>
      <c r="FV55" s="196"/>
      <c r="FW55" s="196"/>
      <c r="FX55" s="196"/>
      <c r="FY55" s="196"/>
      <c r="FZ55" s="196"/>
      <c r="GA55" s="196"/>
      <c r="GB55" s="196"/>
      <c r="GC55" s="196"/>
      <c r="GD55" s="196"/>
      <c r="GE55" s="196"/>
      <c r="GF55" s="196"/>
      <c r="GG55" s="196"/>
      <c r="GH55" s="196"/>
      <c r="GI55" s="196"/>
      <c r="GJ55" s="196"/>
      <c r="GK55" s="196"/>
      <c r="GL55" s="196"/>
      <c r="GM55" s="196"/>
      <c r="GN55" s="196"/>
      <c r="GO55" s="196"/>
      <c r="GP55" s="196"/>
      <c r="GQ55" s="196"/>
      <c r="GR55" s="196"/>
      <c r="GS55" s="196"/>
      <c r="GT55" s="196"/>
      <c r="GU55" s="196"/>
      <c r="GV55" s="196"/>
      <c r="GW55" s="196"/>
      <c r="GX55" s="196"/>
      <c r="GY55" s="196"/>
      <c r="GZ55" s="196"/>
      <c r="HA55" s="196"/>
      <c r="HB55" s="196"/>
      <c r="HC55" s="196"/>
      <c r="HD55" s="196"/>
      <c r="HE55" s="196"/>
      <c r="HF55" s="196"/>
      <c r="HG55" s="196"/>
      <c r="HH55" s="196"/>
      <c r="HI55" s="196"/>
      <c r="HJ55" s="196"/>
      <c r="HK55" s="196"/>
      <c r="HL55" s="196"/>
      <c r="HM55" s="196"/>
      <c r="HN55" s="196"/>
      <c r="HO55" s="196"/>
      <c r="HP55" s="196"/>
      <c r="HQ55" s="196"/>
      <c r="HR55" s="196"/>
      <c r="HS55" s="196"/>
      <c r="HT55" s="196"/>
      <c r="HU55" s="196"/>
      <c r="HV55" s="196"/>
      <c r="HW55" s="196"/>
      <c r="HX55" s="196"/>
      <c r="HY55" s="196"/>
      <c r="HZ55" s="196"/>
      <c r="IA55" s="196"/>
      <c r="IB55" s="196"/>
      <c r="IC55" s="196"/>
      <c r="ID55" s="196"/>
      <c r="IE55" s="196"/>
      <c r="IF55" s="196"/>
      <c r="IG55" s="196"/>
      <c r="IH55" s="196"/>
      <c r="II55" s="196"/>
      <c r="IJ55" s="196"/>
      <c r="IK55" s="196"/>
      <c r="IL55" s="196"/>
      <c r="IM55" s="196"/>
      <c r="IN55" s="196"/>
      <c r="IO55" s="196"/>
      <c r="IP55" s="196"/>
      <c r="IQ55" s="196"/>
    </row>
    <row r="56" spans="1:251" s="94" customFormat="1" x14ac:dyDescent="0.2">
      <c r="A56" s="164" t="s">
        <v>190</v>
      </c>
      <c r="B56" s="96">
        <v>40</v>
      </c>
      <c r="C56" s="97">
        <v>3.2</v>
      </c>
      <c r="D56" s="97">
        <v>0.4</v>
      </c>
      <c r="E56" s="97">
        <v>20.399999999999999</v>
      </c>
      <c r="F56" s="97">
        <v>100</v>
      </c>
      <c r="G56" s="96" t="s">
        <v>28</v>
      </c>
      <c r="H56" s="98" t="s">
        <v>191</v>
      </c>
    </row>
    <row r="57" spans="1:251" x14ac:dyDescent="0.2">
      <c r="A57" s="28" t="s">
        <v>17</v>
      </c>
      <c r="B57" s="13">
        <f>SUM(B51:B56)</f>
        <v>720</v>
      </c>
      <c r="C57" s="91">
        <f>SUM(C51:C56)</f>
        <v>26.3</v>
      </c>
      <c r="D57" s="91">
        <f>SUM(D51:D56)</f>
        <v>18.639999999999997</v>
      </c>
      <c r="E57" s="91">
        <f>SUM(E51:E56)</f>
        <v>113.30000000000001</v>
      </c>
      <c r="F57" s="91">
        <f>SUM(F51:F56)</f>
        <v>724.14</v>
      </c>
      <c r="G57" s="13"/>
      <c r="H57" s="6"/>
    </row>
    <row r="58" spans="1:251" x14ac:dyDescent="0.2">
      <c r="A58" s="223" t="s">
        <v>57</v>
      </c>
      <c r="B58" s="223"/>
      <c r="C58" s="223"/>
      <c r="D58" s="223"/>
      <c r="E58" s="223"/>
      <c r="F58" s="223"/>
      <c r="G58" s="223"/>
      <c r="H58" s="223"/>
    </row>
    <row r="59" spans="1:251" x14ac:dyDescent="0.2">
      <c r="A59" s="222" t="s">
        <v>2</v>
      </c>
      <c r="B59" s="223" t="s">
        <v>3</v>
      </c>
      <c r="C59" s="223"/>
      <c r="D59" s="223"/>
      <c r="E59" s="223"/>
      <c r="F59" s="223"/>
      <c r="G59" s="222" t="s">
        <v>4</v>
      </c>
      <c r="H59" s="222" t="s">
        <v>5</v>
      </c>
    </row>
    <row r="60" spans="1:251" ht="11.45" customHeight="1" x14ac:dyDescent="0.2">
      <c r="A60" s="222"/>
      <c r="B60" s="13" t="s">
        <v>6</v>
      </c>
      <c r="C60" s="14" t="s">
        <v>7</v>
      </c>
      <c r="D60" s="14" t="s">
        <v>8</v>
      </c>
      <c r="E60" s="14" t="s">
        <v>9</v>
      </c>
      <c r="F60" s="14" t="s">
        <v>10</v>
      </c>
      <c r="G60" s="222"/>
      <c r="H60" s="222"/>
    </row>
    <row r="61" spans="1:251" x14ac:dyDescent="0.2">
      <c r="A61" s="222" t="s">
        <v>11</v>
      </c>
      <c r="B61" s="222"/>
      <c r="C61" s="222"/>
      <c r="D61" s="222"/>
      <c r="E61" s="222"/>
      <c r="F61" s="222"/>
      <c r="G61" s="222"/>
      <c r="H61" s="222"/>
    </row>
    <row r="62" spans="1:251" ht="12.75" customHeight="1" x14ac:dyDescent="0.2">
      <c r="A62" s="6" t="s">
        <v>206</v>
      </c>
      <c r="B62" s="4">
        <v>90</v>
      </c>
      <c r="C62" s="17">
        <v>11.32</v>
      </c>
      <c r="D62" s="17">
        <v>12.8</v>
      </c>
      <c r="E62" s="17">
        <v>12.2</v>
      </c>
      <c r="F62" s="17">
        <v>207.8</v>
      </c>
      <c r="G62" s="4" t="s">
        <v>207</v>
      </c>
      <c r="H62" s="16" t="s">
        <v>74</v>
      </c>
    </row>
    <row r="63" spans="1:251" ht="22.5" customHeight="1" x14ac:dyDescent="0.2">
      <c r="A63" s="6" t="s">
        <v>270</v>
      </c>
      <c r="B63" s="31">
        <v>150</v>
      </c>
      <c r="C63" s="10">
        <v>5.98</v>
      </c>
      <c r="D63" s="10">
        <v>5.8</v>
      </c>
      <c r="E63" s="10">
        <v>38.69</v>
      </c>
      <c r="F63" s="10">
        <v>228.81</v>
      </c>
      <c r="G63" s="39" t="s">
        <v>271</v>
      </c>
      <c r="H63" s="6" t="s">
        <v>194</v>
      </c>
    </row>
    <row r="64" spans="1:251" s="94" customFormat="1" x14ac:dyDescent="0.2">
      <c r="A64" s="164" t="s">
        <v>190</v>
      </c>
      <c r="B64" s="96">
        <v>40</v>
      </c>
      <c r="C64" s="97">
        <v>3.2</v>
      </c>
      <c r="D64" s="97">
        <v>0.4</v>
      </c>
      <c r="E64" s="97">
        <v>20.399999999999999</v>
      </c>
      <c r="F64" s="97">
        <v>100</v>
      </c>
      <c r="G64" s="96" t="s">
        <v>28</v>
      </c>
      <c r="H64" s="98" t="s">
        <v>191</v>
      </c>
    </row>
    <row r="65" spans="1:251" x14ac:dyDescent="0.2">
      <c r="A65" s="43" t="s">
        <v>34</v>
      </c>
      <c r="B65" s="5">
        <v>222</v>
      </c>
      <c r="C65" s="26">
        <v>0.13</v>
      </c>
      <c r="D65" s="26">
        <v>0.02</v>
      </c>
      <c r="E65" s="26">
        <v>15.2</v>
      </c>
      <c r="F65" s="26">
        <v>62</v>
      </c>
      <c r="G65" s="4" t="s">
        <v>35</v>
      </c>
      <c r="H65" s="23" t="s">
        <v>36</v>
      </c>
    </row>
    <row r="66" spans="1:251" ht="12.75" customHeight="1" x14ac:dyDescent="0.2">
      <c r="A66" s="28" t="s">
        <v>17</v>
      </c>
      <c r="B66" s="13">
        <f>SUM(B62:B65)</f>
        <v>502</v>
      </c>
      <c r="C66" s="14">
        <f>SUM(C62:C65)</f>
        <v>20.63</v>
      </c>
      <c r="D66" s="14">
        <f>SUM(D62:D65)</f>
        <v>19.02</v>
      </c>
      <c r="E66" s="14">
        <f>SUM(E62:E65)</f>
        <v>86.49</v>
      </c>
      <c r="F66" s="14">
        <f>SUM(F62:F65)</f>
        <v>598.61</v>
      </c>
      <c r="G66" s="13"/>
      <c r="H66" s="6"/>
    </row>
    <row r="67" spans="1:251" ht="12.75" customHeight="1" x14ac:dyDescent="0.2">
      <c r="A67" s="223" t="s">
        <v>285</v>
      </c>
      <c r="B67" s="223"/>
      <c r="C67" s="223"/>
      <c r="D67" s="223"/>
      <c r="E67" s="223"/>
      <c r="F67" s="223"/>
      <c r="G67" s="223"/>
      <c r="H67" s="223"/>
    </row>
    <row r="68" spans="1:251" ht="12" customHeight="1" x14ac:dyDescent="0.2">
      <c r="A68" s="40" t="s">
        <v>108</v>
      </c>
      <c r="B68" s="61">
        <v>200</v>
      </c>
      <c r="C68" s="62">
        <v>1.35</v>
      </c>
      <c r="D68" s="62">
        <v>3.96</v>
      </c>
      <c r="E68" s="62">
        <v>8.68</v>
      </c>
      <c r="F68" s="62">
        <v>76.09</v>
      </c>
      <c r="G68" s="63" t="s">
        <v>109</v>
      </c>
      <c r="H68" s="9" t="s">
        <v>58</v>
      </c>
    </row>
    <row r="69" spans="1:251" ht="12.75" customHeight="1" x14ac:dyDescent="0.2">
      <c r="A69" s="58" t="s">
        <v>277</v>
      </c>
      <c r="B69" s="3">
        <v>90</v>
      </c>
      <c r="C69" s="101">
        <v>12.7</v>
      </c>
      <c r="D69" s="101">
        <v>13.8</v>
      </c>
      <c r="E69" s="101">
        <v>2.9</v>
      </c>
      <c r="F69" s="101">
        <v>185.3</v>
      </c>
      <c r="G69" s="15" t="s">
        <v>278</v>
      </c>
      <c r="H69" s="2" t="s">
        <v>124</v>
      </c>
    </row>
    <row r="70" spans="1:251" ht="24" customHeight="1" x14ac:dyDescent="0.2">
      <c r="A70" s="64" t="s">
        <v>110</v>
      </c>
      <c r="B70" s="3">
        <v>150</v>
      </c>
      <c r="C70" s="47">
        <v>7.41</v>
      </c>
      <c r="D70" s="47">
        <v>6.22</v>
      </c>
      <c r="E70" s="47">
        <v>36.51</v>
      </c>
      <c r="F70" s="47">
        <v>230.35</v>
      </c>
      <c r="G70" s="56" t="s">
        <v>111</v>
      </c>
      <c r="H70" s="65" t="s">
        <v>60</v>
      </c>
    </row>
    <row r="71" spans="1:251" ht="22.5" x14ac:dyDescent="0.2">
      <c r="A71" s="58" t="s">
        <v>61</v>
      </c>
      <c r="B71" s="3">
        <v>60</v>
      </c>
      <c r="C71" s="59">
        <v>0.99</v>
      </c>
      <c r="D71" s="59">
        <v>5.03</v>
      </c>
      <c r="E71" s="59">
        <v>3.7</v>
      </c>
      <c r="F71" s="59">
        <v>61.45</v>
      </c>
      <c r="G71" s="60">
        <v>306</v>
      </c>
      <c r="H71" s="2" t="s">
        <v>62</v>
      </c>
    </row>
    <row r="72" spans="1:251" x14ac:dyDescent="0.2">
      <c r="A72" s="43" t="s">
        <v>63</v>
      </c>
      <c r="B72" s="4">
        <v>200</v>
      </c>
      <c r="C72" s="5">
        <v>0.1</v>
      </c>
      <c r="D72" s="5">
        <v>0.1</v>
      </c>
      <c r="E72" s="5">
        <v>15.9</v>
      </c>
      <c r="F72" s="5">
        <v>65</v>
      </c>
      <c r="G72" s="85">
        <v>492</v>
      </c>
      <c r="H72" s="2" t="s">
        <v>64</v>
      </c>
    </row>
    <row r="73" spans="1:251" s="94" customFormat="1" x14ac:dyDescent="0.2">
      <c r="A73" s="164" t="s">
        <v>27</v>
      </c>
      <c r="B73" s="97">
        <v>40</v>
      </c>
      <c r="C73" s="97">
        <v>2.6</v>
      </c>
      <c r="D73" s="97">
        <v>0.4</v>
      </c>
      <c r="E73" s="97">
        <v>17.2</v>
      </c>
      <c r="F73" s="97">
        <v>85</v>
      </c>
      <c r="G73" s="97" t="s">
        <v>28</v>
      </c>
      <c r="H73" s="95" t="s">
        <v>29</v>
      </c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6"/>
      <c r="BF73" s="196"/>
      <c r="BG73" s="196"/>
      <c r="BH73" s="196"/>
      <c r="BI73" s="196"/>
      <c r="BJ73" s="196"/>
      <c r="BK73" s="196"/>
      <c r="BL73" s="196"/>
      <c r="BM73" s="196"/>
      <c r="BN73" s="196"/>
      <c r="BO73" s="196"/>
      <c r="BP73" s="196"/>
      <c r="BQ73" s="196"/>
      <c r="BR73" s="196"/>
      <c r="BS73" s="196"/>
      <c r="BT73" s="196"/>
      <c r="BU73" s="196"/>
      <c r="BV73" s="196"/>
      <c r="BW73" s="196"/>
      <c r="BX73" s="196"/>
      <c r="BY73" s="196"/>
      <c r="BZ73" s="196"/>
      <c r="CA73" s="196"/>
      <c r="CB73" s="196"/>
      <c r="CC73" s="196"/>
      <c r="CD73" s="196"/>
      <c r="CE73" s="196"/>
      <c r="CF73" s="196"/>
      <c r="CG73" s="196"/>
      <c r="CH73" s="196"/>
      <c r="CI73" s="196"/>
      <c r="CJ73" s="196"/>
      <c r="CK73" s="196"/>
      <c r="CL73" s="196"/>
      <c r="CM73" s="196"/>
      <c r="CN73" s="196"/>
      <c r="CO73" s="196"/>
      <c r="CP73" s="196"/>
      <c r="CQ73" s="196"/>
      <c r="CR73" s="196"/>
      <c r="CS73" s="196"/>
      <c r="CT73" s="196"/>
      <c r="CU73" s="196"/>
      <c r="CV73" s="196"/>
      <c r="CW73" s="196"/>
      <c r="CX73" s="196"/>
      <c r="CY73" s="196"/>
      <c r="CZ73" s="196"/>
      <c r="DA73" s="196"/>
      <c r="DB73" s="196"/>
      <c r="DC73" s="196"/>
      <c r="DD73" s="196"/>
      <c r="DE73" s="196"/>
      <c r="DF73" s="196"/>
      <c r="DG73" s="196"/>
      <c r="DH73" s="196"/>
      <c r="DI73" s="196"/>
      <c r="DJ73" s="196"/>
      <c r="DK73" s="196"/>
      <c r="DL73" s="196"/>
      <c r="DM73" s="196"/>
      <c r="DN73" s="196"/>
      <c r="DO73" s="196"/>
      <c r="DP73" s="196"/>
      <c r="DQ73" s="196"/>
      <c r="DR73" s="196"/>
      <c r="DS73" s="196"/>
      <c r="DT73" s="196"/>
      <c r="DU73" s="196"/>
      <c r="DV73" s="196"/>
      <c r="DW73" s="196"/>
      <c r="DX73" s="196"/>
      <c r="DY73" s="196"/>
      <c r="DZ73" s="196"/>
      <c r="EA73" s="196"/>
      <c r="EB73" s="196"/>
      <c r="EC73" s="196"/>
      <c r="ED73" s="196"/>
      <c r="EE73" s="196"/>
      <c r="EF73" s="196"/>
      <c r="EG73" s="196"/>
      <c r="EH73" s="196"/>
      <c r="EI73" s="196"/>
      <c r="EJ73" s="196"/>
      <c r="EK73" s="196"/>
      <c r="EL73" s="196"/>
      <c r="EM73" s="196"/>
      <c r="EN73" s="196"/>
      <c r="EO73" s="196"/>
      <c r="EP73" s="196"/>
      <c r="EQ73" s="196"/>
      <c r="ER73" s="196"/>
      <c r="ES73" s="196"/>
      <c r="ET73" s="196"/>
      <c r="EU73" s="196"/>
      <c r="EV73" s="196"/>
      <c r="EW73" s="196"/>
      <c r="EX73" s="196"/>
      <c r="EY73" s="196"/>
      <c r="EZ73" s="196"/>
      <c r="FA73" s="196"/>
      <c r="FB73" s="196"/>
      <c r="FC73" s="196"/>
      <c r="FD73" s="196"/>
      <c r="FE73" s="196"/>
      <c r="FF73" s="196"/>
      <c r="FG73" s="196"/>
      <c r="FH73" s="196"/>
      <c r="FI73" s="196"/>
      <c r="FJ73" s="196"/>
      <c r="FK73" s="196"/>
      <c r="FL73" s="196"/>
      <c r="FM73" s="196"/>
      <c r="FN73" s="196"/>
      <c r="FO73" s="196"/>
      <c r="FP73" s="196"/>
      <c r="FQ73" s="196"/>
      <c r="FR73" s="196"/>
      <c r="FS73" s="196"/>
      <c r="FT73" s="196"/>
      <c r="FU73" s="196"/>
      <c r="FV73" s="196"/>
      <c r="FW73" s="196"/>
      <c r="FX73" s="196"/>
      <c r="FY73" s="196"/>
      <c r="FZ73" s="196"/>
      <c r="GA73" s="196"/>
      <c r="GB73" s="196"/>
      <c r="GC73" s="196"/>
      <c r="GD73" s="196"/>
      <c r="GE73" s="196"/>
      <c r="GF73" s="196"/>
      <c r="GG73" s="196"/>
      <c r="GH73" s="196"/>
      <c r="GI73" s="196"/>
      <c r="GJ73" s="196"/>
      <c r="GK73" s="196"/>
      <c r="GL73" s="196"/>
      <c r="GM73" s="196"/>
      <c r="GN73" s="196"/>
      <c r="GO73" s="196"/>
      <c r="GP73" s="196"/>
      <c r="GQ73" s="196"/>
      <c r="GR73" s="196"/>
      <c r="GS73" s="196"/>
      <c r="GT73" s="196"/>
      <c r="GU73" s="196"/>
      <c r="GV73" s="196"/>
      <c r="GW73" s="196"/>
      <c r="GX73" s="196"/>
      <c r="GY73" s="196"/>
      <c r="GZ73" s="196"/>
      <c r="HA73" s="196"/>
      <c r="HB73" s="196"/>
      <c r="HC73" s="196"/>
      <c r="HD73" s="196"/>
      <c r="HE73" s="196"/>
      <c r="HF73" s="196"/>
      <c r="HG73" s="196"/>
      <c r="HH73" s="196"/>
      <c r="HI73" s="196"/>
      <c r="HJ73" s="196"/>
      <c r="HK73" s="196"/>
      <c r="HL73" s="196"/>
      <c r="HM73" s="196"/>
      <c r="HN73" s="196"/>
      <c r="HO73" s="196"/>
      <c r="HP73" s="196"/>
      <c r="HQ73" s="196"/>
      <c r="HR73" s="196"/>
      <c r="HS73" s="196"/>
      <c r="HT73" s="196"/>
      <c r="HU73" s="196"/>
      <c r="HV73" s="196"/>
      <c r="HW73" s="196"/>
      <c r="HX73" s="196"/>
      <c r="HY73" s="196"/>
      <c r="HZ73" s="196"/>
      <c r="IA73" s="196"/>
      <c r="IB73" s="196"/>
      <c r="IC73" s="196"/>
      <c r="ID73" s="196"/>
      <c r="IE73" s="196"/>
      <c r="IF73" s="196"/>
      <c r="IG73" s="196"/>
      <c r="IH73" s="196"/>
      <c r="II73" s="196"/>
      <c r="IJ73" s="196"/>
      <c r="IK73" s="196"/>
      <c r="IL73" s="196"/>
      <c r="IM73" s="196"/>
      <c r="IN73" s="196"/>
      <c r="IO73" s="196"/>
      <c r="IP73" s="196"/>
      <c r="IQ73" s="196"/>
    </row>
    <row r="74" spans="1:251" s="94" customFormat="1" x14ac:dyDescent="0.2">
      <c r="A74" s="164" t="s">
        <v>190</v>
      </c>
      <c r="B74" s="96">
        <v>40</v>
      </c>
      <c r="C74" s="97">
        <v>3.2</v>
      </c>
      <c r="D74" s="97">
        <v>0.4</v>
      </c>
      <c r="E74" s="97">
        <v>20.399999999999999</v>
      </c>
      <c r="F74" s="97">
        <v>100</v>
      </c>
      <c r="G74" s="96" t="s">
        <v>28</v>
      </c>
      <c r="H74" s="98" t="s">
        <v>191</v>
      </c>
    </row>
    <row r="75" spans="1:251" x14ac:dyDescent="0.2">
      <c r="A75" s="28" t="s">
        <v>17</v>
      </c>
      <c r="B75" s="13">
        <f>SUM(B68:B74)</f>
        <v>780</v>
      </c>
      <c r="C75" s="91">
        <f>SUM(C68:C74)</f>
        <v>28.35</v>
      </c>
      <c r="D75" s="91">
        <f>SUM(D68:D74)</f>
        <v>29.91</v>
      </c>
      <c r="E75" s="91">
        <f>SUM(E68:E74)</f>
        <v>105.28999999999999</v>
      </c>
      <c r="F75" s="91">
        <f>SUM(F68:F74)</f>
        <v>803.19</v>
      </c>
      <c r="G75" s="13"/>
      <c r="H75" s="6"/>
    </row>
    <row r="76" spans="1:251" x14ac:dyDescent="0.2">
      <c r="A76" s="223" t="s">
        <v>65</v>
      </c>
      <c r="B76" s="223"/>
      <c r="C76" s="223"/>
      <c r="D76" s="223"/>
      <c r="E76" s="223"/>
      <c r="F76" s="223"/>
      <c r="G76" s="223"/>
      <c r="H76" s="223"/>
    </row>
    <row r="77" spans="1:251" x14ac:dyDescent="0.2">
      <c r="A77" s="222" t="s">
        <v>2</v>
      </c>
      <c r="B77" s="223" t="s">
        <v>3</v>
      </c>
      <c r="C77" s="223"/>
      <c r="D77" s="223"/>
      <c r="E77" s="223"/>
      <c r="F77" s="223"/>
      <c r="G77" s="222" t="s">
        <v>4</v>
      </c>
      <c r="H77" s="222" t="s">
        <v>5</v>
      </c>
    </row>
    <row r="78" spans="1:251" ht="11.45" customHeight="1" x14ac:dyDescent="0.2">
      <c r="A78" s="222"/>
      <c r="B78" s="13" t="s">
        <v>6</v>
      </c>
      <c r="C78" s="14" t="s">
        <v>7</v>
      </c>
      <c r="D78" s="14" t="s">
        <v>8</v>
      </c>
      <c r="E78" s="14" t="s">
        <v>9</v>
      </c>
      <c r="F78" s="14" t="s">
        <v>10</v>
      </c>
      <c r="G78" s="222"/>
      <c r="H78" s="222"/>
    </row>
    <row r="79" spans="1:251" x14ac:dyDescent="0.2">
      <c r="A79" s="222" t="s">
        <v>11</v>
      </c>
      <c r="B79" s="222"/>
      <c r="C79" s="225"/>
      <c r="D79" s="225"/>
      <c r="E79" s="225"/>
      <c r="F79" s="225"/>
      <c r="G79" s="222"/>
      <c r="H79" s="222"/>
    </row>
    <row r="80" spans="1:251" ht="23.45" customHeight="1" x14ac:dyDescent="0.2">
      <c r="A80" s="6" t="s">
        <v>272</v>
      </c>
      <c r="B80" s="3">
        <v>250</v>
      </c>
      <c r="C80" s="10">
        <v>5.41</v>
      </c>
      <c r="D80" s="10">
        <v>10.61</v>
      </c>
      <c r="E80" s="10">
        <v>36.200000000000003</v>
      </c>
      <c r="F80" s="10">
        <v>264.93</v>
      </c>
      <c r="G80" s="15" t="s">
        <v>273</v>
      </c>
      <c r="H80" s="2" t="s">
        <v>274</v>
      </c>
    </row>
    <row r="81" spans="1:251" s="67" customFormat="1" ht="12" customHeight="1" x14ac:dyDescent="0.2">
      <c r="A81" s="6" t="s">
        <v>114</v>
      </c>
      <c r="B81" s="3">
        <v>200</v>
      </c>
      <c r="C81" s="66">
        <v>0.8</v>
      </c>
      <c r="D81" s="66">
        <v>0.8</v>
      </c>
      <c r="E81" s="66">
        <v>19.600000000000001</v>
      </c>
      <c r="F81" s="66">
        <v>94</v>
      </c>
      <c r="G81" s="1" t="s">
        <v>32</v>
      </c>
      <c r="H81" s="6" t="s">
        <v>33</v>
      </c>
    </row>
    <row r="82" spans="1:251" x14ac:dyDescent="0.2">
      <c r="A82" s="2" t="s">
        <v>168</v>
      </c>
      <c r="B82" s="5">
        <v>50</v>
      </c>
      <c r="C82" s="17">
        <v>4.75</v>
      </c>
      <c r="D82" s="17">
        <v>1.5</v>
      </c>
      <c r="E82" s="17">
        <v>26</v>
      </c>
      <c r="F82" s="17">
        <v>132.5</v>
      </c>
      <c r="G82" s="4" t="s">
        <v>169</v>
      </c>
      <c r="H82" s="16" t="s">
        <v>170</v>
      </c>
    </row>
    <row r="83" spans="1:251" s="22" customFormat="1" x14ac:dyDescent="0.2">
      <c r="A83" s="2" t="s">
        <v>13</v>
      </c>
      <c r="B83" s="4">
        <v>215</v>
      </c>
      <c r="C83" s="26">
        <v>7.0000000000000007E-2</v>
      </c>
      <c r="D83" s="26">
        <v>0.02</v>
      </c>
      <c r="E83" s="26">
        <v>15</v>
      </c>
      <c r="F83" s="26">
        <v>60</v>
      </c>
      <c r="G83" s="21" t="s">
        <v>14</v>
      </c>
      <c r="H83" s="6" t="s">
        <v>15</v>
      </c>
    </row>
    <row r="84" spans="1:251" x14ac:dyDescent="0.2">
      <c r="A84" s="28" t="s">
        <v>17</v>
      </c>
      <c r="B84" s="13">
        <f>SUM(B80:B83)</f>
        <v>715</v>
      </c>
      <c r="C84" s="14">
        <f>SUM(C80:C83)</f>
        <v>11.030000000000001</v>
      </c>
      <c r="D84" s="14">
        <f>SUM(D80:D83)</f>
        <v>12.93</v>
      </c>
      <c r="E84" s="14">
        <f>SUM(E80:E83)</f>
        <v>96.800000000000011</v>
      </c>
      <c r="F84" s="14">
        <f>SUM(F80:F83)</f>
        <v>551.43000000000006</v>
      </c>
      <c r="G84" s="13"/>
      <c r="H84" s="6"/>
    </row>
    <row r="85" spans="1:251" x14ac:dyDescent="0.2">
      <c r="A85" s="223" t="s">
        <v>285</v>
      </c>
      <c r="B85" s="223"/>
      <c r="C85" s="223"/>
      <c r="D85" s="223"/>
      <c r="E85" s="223"/>
      <c r="F85" s="223"/>
      <c r="G85" s="223"/>
      <c r="H85" s="223"/>
    </row>
    <row r="86" spans="1:251" ht="13.5" customHeight="1" x14ac:dyDescent="0.2">
      <c r="A86" s="6" t="s">
        <v>202</v>
      </c>
      <c r="B86" s="31">
        <v>200</v>
      </c>
      <c r="C86" s="62">
        <v>1.62</v>
      </c>
      <c r="D86" s="62">
        <v>2.19</v>
      </c>
      <c r="E86" s="62">
        <v>12.81</v>
      </c>
      <c r="F86" s="62">
        <v>77.13</v>
      </c>
      <c r="G86" s="68" t="s">
        <v>203</v>
      </c>
      <c r="H86" s="2" t="s">
        <v>204</v>
      </c>
    </row>
    <row r="87" spans="1:251" s="94" customFormat="1" ht="12" customHeight="1" x14ac:dyDescent="0.2">
      <c r="A87" s="95" t="s">
        <v>319</v>
      </c>
      <c r="B87" s="105">
        <v>150</v>
      </c>
      <c r="C87" s="101">
        <v>9.8000000000000007</v>
      </c>
      <c r="D87" s="101">
        <v>6</v>
      </c>
      <c r="E87" s="101">
        <v>9.4</v>
      </c>
      <c r="F87" s="101">
        <v>130.82</v>
      </c>
      <c r="G87" s="104" t="s">
        <v>320</v>
      </c>
      <c r="H87" s="95" t="s">
        <v>290</v>
      </c>
    </row>
    <row r="88" spans="1:251" ht="11.45" customHeight="1" x14ac:dyDescent="0.2">
      <c r="A88" s="6" t="s">
        <v>66</v>
      </c>
      <c r="B88" s="4">
        <v>150</v>
      </c>
      <c r="C88" s="34">
        <v>3.44</v>
      </c>
      <c r="D88" s="34">
        <v>13.15</v>
      </c>
      <c r="E88" s="34">
        <v>27.92</v>
      </c>
      <c r="F88" s="34">
        <v>243.75</v>
      </c>
      <c r="G88" s="35" t="s">
        <v>67</v>
      </c>
      <c r="H88" s="2" t="s">
        <v>68</v>
      </c>
    </row>
    <row r="89" spans="1:251" x14ac:dyDescent="0.2">
      <c r="A89" s="6" t="s">
        <v>24</v>
      </c>
      <c r="B89" s="90">
        <v>200</v>
      </c>
      <c r="C89" s="5">
        <v>0.15</v>
      </c>
      <c r="D89" s="5">
        <v>0.06</v>
      </c>
      <c r="E89" s="5">
        <v>20.65</v>
      </c>
      <c r="F89" s="5">
        <v>82.9</v>
      </c>
      <c r="G89" s="36" t="s">
        <v>25</v>
      </c>
      <c r="H89" s="2" t="s">
        <v>26</v>
      </c>
    </row>
    <row r="90" spans="1:251" x14ac:dyDescent="0.2">
      <c r="A90" s="23" t="s">
        <v>27</v>
      </c>
      <c r="B90" s="5">
        <v>50</v>
      </c>
      <c r="C90" s="83">
        <v>3.3</v>
      </c>
      <c r="D90" s="83">
        <v>0.5</v>
      </c>
      <c r="E90" s="83">
        <v>21.5</v>
      </c>
      <c r="F90" s="83">
        <v>106.3</v>
      </c>
      <c r="G90" s="5" t="s">
        <v>69</v>
      </c>
      <c r="H90" s="6" t="s">
        <v>29</v>
      </c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</row>
    <row r="91" spans="1:251" x14ac:dyDescent="0.2">
      <c r="A91" s="23" t="s">
        <v>190</v>
      </c>
      <c r="B91" s="4">
        <v>50</v>
      </c>
      <c r="C91" s="83">
        <v>4</v>
      </c>
      <c r="D91" s="83">
        <v>0.5</v>
      </c>
      <c r="E91" s="83">
        <v>25.5</v>
      </c>
      <c r="F91" s="83">
        <v>125</v>
      </c>
      <c r="G91" s="4" t="s">
        <v>69</v>
      </c>
      <c r="H91" s="2" t="s">
        <v>191</v>
      </c>
    </row>
    <row r="92" spans="1:251" x14ac:dyDescent="0.2">
      <c r="A92" s="28" t="s">
        <v>17</v>
      </c>
      <c r="B92" s="13">
        <f>SUM(B86:B91)</f>
        <v>800</v>
      </c>
      <c r="C92" s="91">
        <f>SUM(C86:C91)</f>
        <v>22.310000000000002</v>
      </c>
      <c r="D92" s="91">
        <f>SUM(D86:D91)</f>
        <v>22.4</v>
      </c>
      <c r="E92" s="91">
        <f>SUM(E86:E91)</f>
        <v>117.78</v>
      </c>
      <c r="F92" s="91">
        <f>SUM(F86:F91)</f>
        <v>765.9</v>
      </c>
      <c r="G92" s="13"/>
      <c r="H92" s="6"/>
    </row>
    <row r="93" spans="1:251" x14ac:dyDescent="0.2">
      <c r="A93" s="223" t="s">
        <v>72</v>
      </c>
      <c r="B93" s="223"/>
      <c r="C93" s="223"/>
      <c r="D93" s="223"/>
      <c r="E93" s="223"/>
      <c r="F93" s="223"/>
      <c r="G93" s="223"/>
      <c r="H93" s="223"/>
    </row>
    <row r="94" spans="1:251" x14ac:dyDescent="0.2">
      <c r="A94" s="223" t="s">
        <v>1</v>
      </c>
      <c r="B94" s="223"/>
      <c r="C94" s="223"/>
      <c r="D94" s="223"/>
      <c r="E94" s="223"/>
      <c r="F94" s="223"/>
      <c r="G94" s="223"/>
      <c r="H94" s="223"/>
    </row>
    <row r="95" spans="1:251" x14ac:dyDescent="0.2">
      <c r="A95" s="222" t="s">
        <v>2</v>
      </c>
      <c r="B95" s="223" t="s">
        <v>3</v>
      </c>
      <c r="C95" s="223"/>
      <c r="D95" s="223"/>
      <c r="E95" s="223"/>
      <c r="F95" s="223"/>
      <c r="G95" s="222" t="s">
        <v>4</v>
      </c>
      <c r="H95" s="222" t="s">
        <v>5</v>
      </c>
    </row>
    <row r="96" spans="1:251" ht="11.45" customHeight="1" x14ac:dyDescent="0.2">
      <c r="A96" s="222"/>
      <c r="B96" s="13" t="s">
        <v>6</v>
      </c>
      <c r="C96" s="14" t="s">
        <v>7</v>
      </c>
      <c r="D96" s="14" t="s">
        <v>8</v>
      </c>
      <c r="E96" s="14" t="s">
        <v>9</v>
      </c>
      <c r="F96" s="14" t="s">
        <v>10</v>
      </c>
      <c r="G96" s="222"/>
      <c r="H96" s="222"/>
    </row>
    <row r="97" spans="1:251" x14ac:dyDescent="0.2">
      <c r="A97" s="222" t="s">
        <v>11</v>
      </c>
      <c r="B97" s="222"/>
      <c r="C97" s="222"/>
      <c r="D97" s="222"/>
      <c r="E97" s="222"/>
      <c r="F97" s="222"/>
      <c r="G97" s="222"/>
      <c r="H97" s="222"/>
    </row>
    <row r="98" spans="1:251" ht="23.25" customHeight="1" x14ac:dyDescent="0.2">
      <c r="A98" s="23" t="s">
        <v>118</v>
      </c>
      <c r="B98" s="3">
        <v>250</v>
      </c>
      <c r="C98" s="10">
        <v>3.16</v>
      </c>
      <c r="D98" s="10">
        <v>10.33</v>
      </c>
      <c r="E98" s="10">
        <v>43.15</v>
      </c>
      <c r="F98" s="10">
        <v>278.10000000000002</v>
      </c>
      <c r="G98" s="15" t="s">
        <v>119</v>
      </c>
      <c r="H98" s="23" t="s">
        <v>73</v>
      </c>
    </row>
    <row r="99" spans="1:251" s="22" customFormat="1" x14ac:dyDescent="0.2">
      <c r="A99" s="6" t="s">
        <v>31</v>
      </c>
      <c r="B99" s="4">
        <v>100</v>
      </c>
      <c r="C99" s="17">
        <v>0.4</v>
      </c>
      <c r="D99" s="17">
        <v>0.4</v>
      </c>
      <c r="E99" s="17">
        <f>19.6/2</f>
        <v>9.8000000000000007</v>
      </c>
      <c r="F99" s="17">
        <f>94/2</f>
        <v>47</v>
      </c>
      <c r="G99" s="21" t="s">
        <v>32</v>
      </c>
      <c r="H99" s="6" t="s">
        <v>33</v>
      </c>
    </row>
    <row r="100" spans="1:251" x14ac:dyDescent="0.2">
      <c r="A100" s="23" t="s">
        <v>190</v>
      </c>
      <c r="B100" s="4">
        <v>50</v>
      </c>
      <c r="C100" s="5">
        <f>3.2/40*50</f>
        <v>4</v>
      </c>
      <c r="D100" s="5">
        <f>0.4/40*50</f>
        <v>0.5</v>
      </c>
      <c r="E100" s="5">
        <f>20.4/40*50</f>
        <v>25.5</v>
      </c>
      <c r="F100" s="5">
        <f>100/40*50</f>
        <v>125</v>
      </c>
      <c r="G100" s="21" t="s">
        <v>69</v>
      </c>
      <c r="H100" s="2" t="s">
        <v>191</v>
      </c>
    </row>
    <row r="101" spans="1:251" x14ac:dyDescent="0.2">
      <c r="A101" s="2" t="s">
        <v>13</v>
      </c>
      <c r="B101" s="4">
        <v>215</v>
      </c>
      <c r="C101" s="26">
        <v>7.0000000000000007E-2</v>
      </c>
      <c r="D101" s="26">
        <v>0.02</v>
      </c>
      <c r="E101" s="26">
        <v>15</v>
      </c>
      <c r="F101" s="26">
        <v>60</v>
      </c>
      <c r="G101" s="21" t="s">
        <v>14</v>
      </c>
      <c r="H101" s="6" t="s">
        <v>15</v>
      </c>
    </row>
    <row r="102" spans="1:251" x14ac:dyDescent="0.2">
      <c r="A102" s="28" t="s">
        <v>17</v>
      </c>
      <c r="B102" s="13">
        <f>SUM(B98:B101)</f>
        <v>615</v>
      </c>
      <c r="C102" s="14">
        <f>SUM(C98:C101)</f>
        <v>7.6300000000000008</v>
      </c>
      <c r="D102" s="14">
        <f>SUM(D98:D101)</f>
        <v>11.25</v>
      </c>
      <c r="E102" s="14">
        <f>SUM(E98:E101)</f>
        <v>93.45</v>
      </c>
      <c r="F102" s="14">
        <f>SUM(F98:F101)</f>
        <v>510.1</v>
      </c>
      <c r="G102" s="30"/>
      <c r="H102" s="6"/>
    </row>
    <row r="103" spans="1:251" x14ac:dyDescent="0.2">
      <c r="A103" s="223" t="s">
        <v>285</v>
      </c>
      <c r="B103" s="223"/>
      <c r="C103" s="223"/>
      <c r="D103" s="223"/>
      <c r="E103" s="223"/>
      <c r="F103" s="223"/>
      <c r="G103" s="223"/>
      <c r="H103" s="223"/>
    </row>
    <row r="104" spans="1:251" s="76" customFormat="1" ht="12.75" customHeight="1" x14ac:dyDescent="0.25">
      <c r="A104" s="52" t="s">
        <v>37</v>
      </c>
      <c r="B104" s="72">
        <v>200</v>
      </c>
      <c r="C104" s="92">
        <v>4.4000000000000004</v>
      </c>
      <c r="D104" s="92">
        <v>4.2</v>
      </c>
      <c r="E104" s="93">
        <v>13.2</v>
      </c>
      <c r="F104" s="92">
        <v>118.6</v>
      </c>
      <c r="G104" s="75" t="s">
        <v>38</v>
      </c>
      <c r="H104" s="52" t="s">
        <v>150</v>
      </c>
    </row>
    <row r="105" spans="1:251" x14ac:dyDescent="0.2">
      <c r="A105" s="6" t="s">
        <v>206</v>
      </c>
      <c r="B105" s="31">
        <v>90</v>
      </c>
      <c r="C105" s="59">
        <v>11.32</v>
      </c>
      <c r="D105" s="59">
        <v>12.8</v>
      </c>
      <c r="E105" s="59">
        <v>12.2</v>
      </c>
      <c r="F105" s="59">
        <v>207.8</v>
      </c>
      <c r="G105" s="35" t="s">
        <v>207</v>
      </c>
      <c r="H105" s="33" t="s">
        <v>74</v>
      </c>
    </row>
    <row r="106" spans="1:251" x14ac:dyDescent="0.2">
      <c r="A106" s="6" t="s">
        <v>66</v>
      </c>
      <c r="B106" s="4">
        <v>150</v>
      </c>
      <c r="C106" s="69">
        <v>3.44</v>
      </c>
      <c r="D106" s="69">
        <v>13.15</v>
      </c>
      <c r="E106" s="69">
        <v>27.92</v>
      </c>
      <c r="F106" s="69">
        <v>243.75</v>
      </c>
      <c r="G106" s="21" t="s">
        <v>67</v>
      </c>
      <c r="H106" s="2" t="s">
        <v>68</v>
      </c>
    </row>
    <row r="107" spans="1:251" x14ac:dyDescent="0.2">
      <c r="A107" s="6" t="s">
        <v>43</v>
      </c>
      <c r="B107" s="4">
        <v>200</v>
      </c>
      <c r="C107" s="5">
        <v>0.76</v>
      </c>
      <c r="D107" s="5">
        <v>0.04</v>
      </c>
      <c r="E107" s="5">
        <v>20.22</v>
      </c>
      <c r="F107" s="5">
        <v>85.51</v>
      </c>
      <c r="G107" s="5" t="s">
        <v>44</v>
      </c>
      <c r="H107" s="2" t="s">
        <v>45</v>
      </c>
    </row>
    <row r="108" spans="1:251" s="94" customFormat="1" x14ac:dyDescent="0.2">
      <c r="A108" s="164" t="s">
        <v>27</v>
      </c>
      <c r="B108" s="97">
        <v>40</v>
      </c>
      <c r="C108" s="97">
        <v>2.6</v>
      </c>
      <c r="D108" s="97">
        <v>0.4</v>
      </c>
      <c r="E108" s="97">
        <v>17.2</v>
      </c>
      <c r="F108" s="97">
        <v>85</v>
      </c>
      <c r="G108" s="97" t="s">
        <v>28</v>
      </c>
      <c r="H108" s="95" t="s">
        <v>29</v>
      </c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6"/>
      <c r="Z108" s="196"/>
      <c r="AA108" s="196"/>
      <c r="AB108" s="196"/>
      <c r="AC108" s="196"/>
      <c r="AD108" s="196"/>
      <c r="AE108" s="196"/>
      <c r="AF108" s="196"/>
      <c r="AG108" s="196"/>
      <c r="AH108" s="196"/>
      <c r="AI108" s="196"/>
      <c r="AJ108" s="196"/>
      <c r="AK108" s="196"/>
      <c r="AL108" s="196"/>
      <c r="AM108" s="196"/>
      <c r="AN108" s="196"/>
      <c r="AO108" s="196"/>
      <c r="AP108" s="196"/>
      <c r="AQ108" s="196"/>
      <c r="AR108" s="196"/>
      <c r="AS108" s="196"/>
      <c r="AT108" s="196"/>
      <c r="AU108" s="196"/>
      <c r="AV108" s="196"/>
      <c r="AW108" s="196"/>
      <c r="AX108" s="196"/>
      <c r="AY108" s="196"/>
      <c r="AZ108" s="196"/>
      <c r="BA108" s="196"/>
      <c r="BB108" s="196"/>
      <c r="BC108" s="196"/>
      <c r="BD108" s="196"/>
      <c r="BE108" s="196"/>
      <c r="BF108" s="196"/>
      <c r="BG108" s="196"/>
      <c r="BH108" s="196"/>
      <c r="BI108" s="196"/>
      <c r="BJ108" s="196"/>
      <c r="BK108" s="196"/>
      <c r="BL108" s="196"/>
      <c r="BM108" s="196"/>
      <c r="BN108" s="196"/>
      <c r="BO108" s="196"/>
      <c r="BP108" s="196"/>
      <c r="BQ108" s="196"/>
      <c r="BR108" s="196"/>
      <c r="BS108" s="196"/>
      <c r="BT108" s="196"/>
      <c r="BU108" s="196"/>
      <c r="BV108" s="196"/>
      <c r="BW108" s="196"/>
      <c r="BX108" s="196"/>
      <c r="BY108" s="196"/>
      <c r="BZ108" s="196"/>
      <c r="CA108" s="196"/>
      <c r="CB108" s="196"/>
      <c r="CC108" s="196"/>
      <c r="CD108" s="196"/>
      <c r="CE108" s="196"/>
      <c r="CF108" s="196"/>
      <c r="CG108" s="196"/>
      <c r="CH108" s="196"/>
      <c r="CI108" s="196"/>
      <c r="CJ108" s="196"/>
      <c r="CK108" s="196"/>
      <c r="CL108" s="196"/>
      <c r="CM108" s="196"/>
      <c r="CN108" s="196"/>
      <c r="CO108" s="196"/>
      <c r="CP108" s="196"/>
      <c r="CQ108" s="196"/>
      <c r="CR108" s="196"/>
      <c r="CS108" s="196"/>
      <c r="CT108" s="196"/>
      <c r="CU108" s="196"/>
      <c r="CV108" s="196"/>
      <c r="CW108" s="196"/>
      <c r="CX108" s="196"/>
      <c r="CY108" s="196"/>
      <c r="CZ108" s="196"/>
      <c r="DA108" s="196"/>
      <c r="DB108" s="196"/>
      <c r="DC108" s="196"/>
      <c r="DD108" s="196"/>
      <c r="DE108" s="196"/>
      <c r="DF108" s="196"/>
      <c r="DG108" s="196"/>
      <c r="DH108" s="196"/>
      <c r="DI108" s="196"/>
      <c r="DJ108" s="196"/>
      <c r="DK108" s="196"/>
      <c r="DL108" s="196"/>
      <c r="DM108" s="196"/>
      <c r="DN108" s="196"/>
      <c r="DO108" s="196"/>
      <c r="DP108" s="196"/>
      <c r="DQ108" s="196"/>
      <c r="DR108" s="196"/>
      <c r="DS108" s="196"/>
      <c r="DT108" s="196"/>
      <c r="DU108" s="196"/>
      <c r="DV108" s="196"/>
      <c r="DW108" s="196"/>
      <c r="DX108" s="196"/>
      <c r="DY108" s="196"/>
      <c r="DZ108" s="196"/>
      <c r="EA108" s="196"/>
      <c r="EB108" s="196"/>
      <c r="EC108" s="196"/>
      <c r="ED108" s="196"/>
      <c r="EE108" s="196"/>
      <c r="EF108" s="196"/>
      <c r="EG108" s="196"/>
      <c r="EH108" s="196"/>
      <c r="EI108" s="196"/>
      <c r="EJ108" s="196"/>
      <c r="EK108" s="196"/>
      <c r="EL108" s="196"/>
      <c r="EM108" s="196"/>
      <c r="EN108" s="196"/>
      <c r="EO108" s="196"/>
      <c r="EP108" s="196"/>
      <c r="EQ108" s="196"/>
      <c r="ER108" s="196"/>
      <c r="ES108" s="196"/>
      <c r="ET108" s="196"/>
      <c r="EU108" s="196"/>
      <c r="EV108" s="196"/>
      <c r="EW108" s="196"/>
      <c r="EX108" s="196"/>
      <c r="EY108" s="196"/>
      <c r="EZ108" s="196"/>
      <c r="FA108" s="196"/>
      <c r="FB108" s="196"/>
      <c r="FC108" s="196"/>
      <c r="FD108" s="196"/>
      <c r="FE108" s="196"/>
      <c r="FF108" s="196"/>
      <c r="FG108" s="196"/>
      <c r="FH108" s="196"/>
      <c r="FI108" s="196"/>
      <c r="FJ108" s="196"/>
      <c r="FK108" s="196"/>
      <c r="FL108" s="196"/>
      <c r="FM108" s="196"/>
      <c r="FN108" s="196"/>
      <c r="FO108" s="196"/>
      <c r="FP108" s="196"/>
      <c r="FQ108" s="196"/>
      <c r="FR108" s="196"/>
      <c r="FS108" s="196"/>
      <c r="FT108" s="196"/>
      <c r="FU108" s="196"/>
      <c r="FV108" s="196"/>
      <c r="FW108" s="196"/>
      <c r="FX108" s="196"/>
      <c r="FY108" s="196"/>
      <c r="FZ108" s="196"/>
      <c r="GA108" s="196"/>
      <c r="GB108" s="196"/>
      <c r="GC108" s="196"/>
      <c r="GD108" s="196"/>
      <c r="GE108" s="196"/>
      <c r="GF108" s="196"/>
      <c r="GG108" s="196"/>
      <c r="GH108" s="196"/>
      <c r="GI108" s="196"/>
      <c r="GJ108" s="196"/>
      <c r="GK108" s="196"/>
      <c r="GL108" s="196"/>
      <c r="GM108" s="196"/>
      <c r="GN108" s="196"/>
      <c r="GO108" s="196"/>
      <c r="GP108" s="196"/>
      <c r="GQ108" s="196"/>
      <c r="GR108" s="196"/>
      <c r="GS108" s="196"/>
      <c r="GT108" s="196"/>
      <c r="GU108" s="196"/>
      <c r="GV108" s="196"/>
      <c r="GW108" s="196"/>
      <c r="GX108" s="196"/>
      <c r="GY108" s="196"/>
      <c r="GZ108" s="196"/>
      <c r="HA108" s="196"/>
      <c r="HB108" s="196"/>
      <c r="HC108" s="196"/>
      <c r="HD108" s="196"/>
      <c r="HE108" s="196"/>
      <c r="HF108" s="196"/>
      <c r="HG108" s="196"/>
      <c r="HH108" s="196"/>
      <c r="HI108" s="196"/>
      <c r="HJ108" s="196"/>
      <c r="HK108" s="196"/>
      <c r="HL108" s="196"/>
      <c r="HM108" s="196"/>
      <c r="HN108" s="196"/>
      <c r="HO108" s="196"/>
      <c r="HP108" s="196"/>
      <c r="HQ108" s="196"/>
      <c r="HR108" s="196"/>
      <c r="HS108" s="196"/>
      <c r="HT108" s="196"/>
      <c r="HU108" s="196"/>
      <c r="HV108" s="196"/>
      <c r="HW108" s="196"/>
      <c r="HX108" s="196"/>
      <c r="HY108" s="196"/>
      <c r="HZ108" s="196"/>
      <c r="IA108" s="196"/>
      <c r="IB108" s="196"/>
      <c r="IC108" s="196"/>
      <c r="ID108" s="196"/>
      <c r="IE108" s="196"/>
      <c r="IF108" s="196"/>
      <c r="IG108" s="196"/>
      <c r="IH108" s="196"/>
      <c r="II108" s="196"/>
      <c r="IJ108" s="196"/>
      <c r="IK108" s="196"/>
      <c r="IL108" s="196"/>
      <c r="IM108" s="196"/>
      <c r="IN108" s="196"/>
      <c r="IO108" s="196"/>
      <c r="IP108" s="196"/>
      <c r="IQ108" s="196"/>
    </row>
    <row r="109" spans="1:251" s="94" customFormat="1" x14ac:dyDescent="0.2">
      <c r="A109" s="164" t="s">
        <v>190</v>
      </c>
      <c r="B109" s="96">
        <v>40</v>
      </c>
      <c r="C109" s="97">
        <v>3.2</v>
      </c>
      <c r="D109" s="97">
        <v>0.4</v>
      </c>
      <c r="E109" s="97">
        <v>20.399999999999999</v>
      </c>
      <c r="F109" s="97">
        <v>100</v>
      </c>
      <c r="G109" s="96" t="s">
        <v>28</v>
      </c>
      <c r="H109" s="98" t="s">
        <v>191</v>
      </c>
    </row>
    <row r="110" spans="1:251" x14ac:dyDescent="0.2">
      <c r="A110" s="28" t="s">
        <v>17</v>
      </c>
      <c r="B110" s="13">
        <f>SUM(B104:B109)</f>
        <v>720</v>
      </c>
      <c r="C110" s="91">
        <f>SUM(C104:C109)</f>
        <v>25.720000000000002</v>
      </c>
      <c r="D110" s="91">
        <f>SUM(D104:D109)</f>
        <v>30.989999999999995</v>
      </c>
      <c r="E110" s="91">
        <f>SUM(E104:E109)</f>
        <v>111.13999999999999</v>
      </c>
      <c r="F110" s="91">
        <f>SUM(F104:F109)</f>
        <v>840.66</v>
      </c>
      <c r="G110" s="13"/>
      <c r="H110" s="6"/>
    </row>
    <row r="111" spans="1:251" x14ac:dyDescent="0.2">
      <c r="A111" s="223" t="s">
        <v>30</v>
      </c>
      <c r="B111" s="223"/>
      <c r="C111" s="223"/>
      <c r="D111" s="223"/>
      <c r="E111" s="223"/>
      <c r="F111" s="223"/>
      <c r="G111" s="223"/>
      <c r="H111" s="223"/>
    </row>
    <row r="112" spans="1:251" x14ac:dyDescent="0.2">
      <c r="A112" s="222" t="s">
        <v>2</v>
      </c>
      <c r="B112" s="223" t="s">
        <v>3</v>
      </c>
      <c r="C112" s="223"/>
      <c r="D112" s="223"/>
      <c r="E112" s="223"/>
      <c r="F112" s="223"/>
      <c r="G112" s="222" t="s">
        <v>4</v>
      </c>
      <c r="H112" s="222" t="s">
        <v>5</v>
      </c>
    </row>
    <row r="113" spans="1:251" ht="11.45" customHeight="1" x14ac:dyDescent="0.2">
      <c r="A113" s="222"/>
      <c r="B113" s="13" t="s">
        <v>6</v>
      </c>
      <c r="C113" s="14" t="s">
        <v>7</v>
      </c>
      <c r="D113" s="14" t="s">
        <v>8</v>
      </c>
      <c r="E113" s="14" t="s">
        <v>9</v>
      </c>
      <c r="F113" s="14" t="s">
        <v>10</v>
      </c>
      <c r="G113" s="222"/>
      <c r="H113" s="222"/>
    </row>
    <row r="114" spans="1:251" x14ac:dyDescent="0.2">
      <c r="A114" s="222" t="s">
        <v>11</v>
      </c>
      <c r="B114" s="222"/>
      <c r="C114" s="225"/>
      <c r="D114" s="225"/>
      <c r="E114" s="225"/>
      <c r="F114" s="225"/>
      <c r="G114" s="222"/>
      <c r="H114" s="222"/>
    </row>
    <row r="115" spans="1:251" x14ac:dyDescent="0.2">
      <c r="A115" s="6" t="s">
        <v>275</v>
      </c>
      <c r="B115" s="3">
        <v>90</v>
      </c>
      <c r="C115" s="10">
        <v>20.8</v>
      </c>
      <c r="D115" s="10">
        <v>12.1</v>
      </c>
      <c r="E115" s="10">
        <v>5.01</v>
      </c>
      <c r="F115" s="10">
        <v>223.2</v>
      </c>
      <c r="G115" s="39" t="s">
        <v>280</v>
      </c>
      <c r="H115" s="16" t="s">
        <v>75</v>
      </c>
    </row>
    <row r="116" spans="1:251" ht="22.5" customHeight="1" x14ac:dyDescent="0.2">
      <c r="A116" s="6" t="s">
        <v>270</v>
      </c>
      <c r="B116" s="31">
        <v>150</v>
      </c>
      <c r="C116" s="10">
        <v>5.98</v>
      </c>
      <c r="D116" s="10">
        <v>5.8</v>
      </c>
      <c r="E116" s="10">
        <v>38.69</v>
      </c>
      <c r="F116" s="10">
        <v>228.81</v>
      </c>
      <c r="G116" s="39" t="s">
        <v>271</v>
      </c>
      <c r="H116" s="6" t="s">
        <v>194</v>
      </c>
    </row>
    <row r="117" spans="1:251" s="22" customFormat="1" x14ac:dyDescent="0.2">
      <c r="A117" s="23" t="s">
        <v>276</v>
      </c>
      <c r="B117" s="4">
        <v>40</v>
      </c>
      <c r="C117" s="17">
        <v>3.2</v>
      </c>
      <c r="D117" s="17">
        <v>0.4</v>
      </c>
      <c r="E117" s="17">
        <v>20.399999999999999</v>
      </c>
      <c r="F117" s="17">
        <v>100</v>
      </c>
      <c r="G117" s="4" t="s">
        <v>28</v>
      </c>
      <c r="H117" s="2" t="s">
        <v>191</v>
      </c>
    </row>
    <row r="118" spans="1:251" x14ac:dyDescent="0.2">
      <c r="A118" s="43" t="s">
        <v>34</v>
      </c>
      <c r="B118" s="5">
        <v>222</v>
      </c>
      <c r="C118" s="26">
        <v>0.13</v>
      </c>
      <c r="D118" s="26">
        <v>0.02</v>
      </c>
      <c r="E118" s="26">
        <v>15.2</v>
      </c>
      <c r="F118" s="26">
        <v>62</v>
      </c>
      <c r="G118" s="4" t="s">
        <v>35</v>
      </c>
      <c r="H118" s="23" t="s">
        <v>36</v>
      </c>
    </row>
    <row r="119" spans="1:251" x14ac:dyDescent="0.2">
      <c r="A119" s="28" t="s">
        <v>17</v>
      </c>
      <c r="B119" s="13">
        <f>SUM(B115:B118)</f>
        <v>502</v>
      </c>
      <c r="C119" s="14">
        <f>SUM(C115:C118)</f>
        <v>30.11</v>
      </c>
      <c r="D119" s="14">
        <f>SUM(D115:D118)</f>
        <v>18.319999999999997</v>
      </c>
      <c r="E119" s="14">
        <f>SUM(E115:E118)</f>
        <v>79.3</v>
      </c>
      <c r="F119" s="14">
        <f>SUM(F115:F118)</f>
        <v>614.01</v>
      </c>
      <c r="G119" s="13"/>
      <c r="H119" s="6"/>
    </row>
    <row r="120" spans="1:251" x14ac:dyDescent="0.2">
      <c r="A120" s="223" t="s">
        <v>285</v>
      </c>
      <c r="B120" s="223"/>
      <c r="C120" s="223"/>
      <c r="D120" s="223"/>
      <c r="E120" s="223"/>
      <c r="F120" s="223"/>
      <c r="G120" s="223"/>
      <c r="H120" s="223"/>
    </row>
    <row r="121" spans="1:251" ht="21.75" customHeight="1" x14ac:dyDescent="0.2">
      <c r="A121" s="6" t="s">
        <v>101</v>
      </c>
      <c r="B121" s="53">
        <v>200</v>
      </c>
      <c r="C121" s="32">
        <v>1.18</v>
      </c>
      <c r="D121" s="32">
        <v>4.84</v>
      </c>
      <c r="E121" s="32">
        <v>9.08</v>
      </c>
      <c r="F121" s="32">
        <v>76.180000000000007</v>
      </c>
      <c r="G121" s="54" t="s">
        <v>51</v>
      </c>
      <c r="H121" s="55" t="s">
        <v>52</v>
      </c>
    </row>
    <row r="122" spans="1:251" ht="12.75" customHeight="1" x14ac:dyDescent="0.2">
      <c r="A122" s="58" t="s">
        <v>277</v>
      </c>
      <c r="B122" s="3">
        <v>90</v>
      </c>
      <c r="C122" s="101">
        <v>12.7</v>
      </c>
      <c r="D122" s="101">
        <v>13.8</v>
      </c>
      <c r="E122" s="101">
        <v>2.9</v>
      </c>
      <c r="F122" s="101">
        <v>185.3</v>
      </c>
      <c r="G122" s="15" t="s">
        <v>278</v>
      </c>
      <c r="H122" s="2" t="s">
        <v>124</v>
      </c>
    </row>
    <row r="123" spans="1:251" ht="24" customHeight="1" x14ac:dyDescent="0.2">
      <c r="A123" s="64" t="s">
        <v>110</v>
      </c>
      <c r="B123" s="3">
        <v>150</v>
      </c>
      <c r="C123" s="47">
        <v>7.41</v>
      </c>
      <c r="D123" s="47">
        <v>6.22</v>
      </c>
      <c r="E123" s="47">
        <v>36.51</v>
      </c>
      <c r="F123" s="47">
        <v>230.35</v>
      </c>
      <c r="G123" s="56" t="s">
        <v>111</v>
      </c>
      <c r="H123" s="65" t="s">
        <v>60</v>
      </c>
    </row>
    <row r="124" spans="1:251" x14ac:dyDescent="0.2">
      <c r="A124" s="6" t="s">
        <v>31</v>
      </c>
      <c r="B124" s="31">
        <v>100</v>
      </c>
      <c r="C124" s="5">
        <v>0.4</v>
      </c>
      <c r="D124" s="5">
        <v>0.4</v>
      </c>
      <c r="E124" s="5">
        <f>19.6/2</f>
        <v>9.8000000000000007</v>
      </c>
      <c r="F124" s="5">
        <f>94/2</f>
        <v>47</v>
      </c>
      <c r="G124" s="35" t="s">
        <v>32</v>
      </c>
      <c r="H124" s="6" t="s">
        <v>33</v>
      </c>
    </row>
    <row r="125" spans="1:251" x14ac:dyDescent="0.2">
      <c r="A125" s="6" t="s">
        <v>54</v>
      </c>
      <c r="B125" s="4">
        <v>200</v>
      </c>
      <c r="C125" s="4">
        <v>0</v>
      </c>
      <c r="D125" s="4">
        <v>0</v>
      </c>
      <c r="E125" s="4">
        <v>19.97</v>
      </c>
      <c r="F125" s="4">
        <v>76</v>
      </c>
      <c r="G125" s="21" t="s">
        <v>55</v>
      </c>
      <c r="H125" s="2" t="s">
        <v>56</v>
      </c>
    </row>
    <row r="126" spans="1:251" s="94" customFormat="1" x14ac:dyDescent="0.2">
      <c r="A126" s="164" t="s">
        <v>27</v>
      </c>
      <c r="B126" s="97">
        <v>40</v>
      </c>
      <c r="C126" s="97">
        <v>2.6</v>
      </c>
      <c r="D126" s="97">
        <v>0.4</v>
      </c>
      <c r="E126" s="97">
        <v>17.2</v>
      </c>
      <c r="F126" s="97">
        <v>85</v>
      </c>
      <c r="G126" s="97" t="s">
        <v>28</v>
      </c>
      <c r="H126" s="95" t="s">
        <v>29</v>
      </c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W126" s="196"/>
      <c r="X126" s="196"/>
      <c r="Y126" s="196"/>
      <c r="Z126" s="196"/>
      <c r="AA126" s="196"/>
      <c r="AB126" s="196"/>
      <c r="AC126" s="196"/>
      <c r="AD126" s="196"/>
      <c r="AE126" s="196"/>
      <c r="AF126" s="196"/>
      <c r="AG126" s="196"/>
      <c r="AH126" s="196"/>
      <c r="AI126" s="196"/>
      <c r="AJ126" s="196"/>
      <c r="AK126" s="196"/>
      <c r="AL126" s="196"/>
      <c r="AM126" s="196"/>
      <c r="AN126" s="196"/>
      <c r="AO126" s="196"/>
      <c r="AP126" s="196"/>
      <c r="AQ126" s="196"/>
      <c r="AR126" s="196"/>
      <c r="AS126" s="196"/>
      <c r="AT126" s="196"/>
      <c r="AU126" s="196"/>
      <c r="AV126" s="196"/>
      <c r="AW126" s="196"/>
      <c r="AX126" s="196"/>
      <c r="AY126" s="196"/>
      <c r="AZ126" s="196"/>
      <c r="BA126" s="196"/>
      <c r="BB126" s="196"/>
      <c r="BC126" s="196"/>
      <c r="BD126" s="196"/>
      <c r="BE126" s="196"/>
      <c r="BF126" s="196"/>
      <c r="BG126" s="196"/>
      <c r="BH126" s="196"/>
      <c r="BI126" s="196"/>
      <c r="BJ126" s="196"/>
      <c r="BK126" s="196"/>
      <c r="BL126" s="196"/>
      <c r="BM126" s="196"/>
      <c r="BN126" s="196"/>
      <c r="BO126" s="196"/>
      <c r="BP126" s="196"/>
      <c r="BQ126" s="196"/>
      <c r="BR126" s="196"/>
      <c r="BS126" s="196"/>
      <c r="BT126" s="196"/>
      <c r="BU126" s="196"/>
      <c r="BV126" s="196"/>
      <c r="BW126" s="196"/>
      <c r="BX126" s="196"/>
      <c r="BY126" s="196"/>
      <c r="BZ126" s="196"/>
      <c r="CA126" s="196"/>
      <c r="CB126" s="196"/>
      <c r="CC126" s="196"/>
      <c r="CD126" s="196"/>
      <c r="CE126" s="196"/>
      <c r="CF126" s="196"/>
      <c r="CG126" s="196"/>
      <c r="CH126" s="196"/>
      <c r="CI126" s="196"/>
      <c r="CJ126" s="196"/>
      <c r="CK126" s="196"/>
      <c r="CL126" s="196"/>
      <c r="CM126" s="196"/>
      <c r="CN126" s="196"/>
      <c r="CO126" s="196"/>
      <c r="CP126" s="196"/>
      <c r="CQ126" s="196"/>
      <c r="CR126" s="196"/>
      <c r="CS126" s="196"/>
      <c r="CT126" s="196"/>
      <c r="CU126" s="196"/>
      <c r="CV126" s="196"/>
      <c r="CW126" s="196"/>
      <c r="CX126" s="196"/>
      <c r="CY126" s="196"/>
      <c r="CZ126" s="196"/>
      <c r="DA126" s="196"/>
      <c r="DB126" s="196"/>
      <c r="DC126" s="196"/>
      <c r="DD126" s="196"/>
      <c r="DE126" s="196"/>
      <c r="DF126" s="196"/>
      <c r="DG126" s="196"/>
      <c r="DH126" s="196"/>
      <c r="DI126" s="196"/>
      <c r="DJ126" s="196"/>
      <c r="DK126" s="196"/>
      <c r="DL126" s="196"/>
      <c r="DM126" s="196"/>
      <c r="DN126" s="196"/>
      <c r="DO126" s="196"/>
      <c r="DP126" s="196"/>
      <c r="DQ126" s="196"/>
      <c r="DR126" s="196"/>
      <c r="DS126" s="196"/>
      <c r="DT126" s="196"/>
      <c r="DU126" s="196"/>
      <c r="DV126" s="196"/>
      <c r="DW126" s="196"/>
      <c r="DX126" s="196"/>
      <c r="DY126" s="196"/>
      <c r="DZ126" s="196"/>
      <c r="EA126" s="196"/>
      <c r="EB126" s="196"/>
      <c r="EC126" s="196"/>
      <c r="ED126" s="196"/>
      <c r="EE126" s="196"/>
      <c r="EF126" s="196"/>
      <c r="EG126" s="196"/>
      <c r="EH126" s="196"/>
      <c r="EI126" s="196"/>
      <c r="EJ126" s="196"/>
      <c r="EK126" s="196"/>
      <c r="EL126" s="196"/>
      <c r="EM126" s="196"/>
      <c r="EN126" s="196"/>
      <c r="EO126" s="196"/>
      <c r="EP126" s="196"/>
      <c r="EQ126" s="196"/>
      <c r="ER126" s="196"/>
      <c r="ES126" s="196"/>
      <c r="ET126" s="196"/>
      <c r="EU126" s="196"/>
      <c r="EV126" s="196"/>
      <c r="EW126" s="196"/>
      <c r="EX126" s="196"/>
      <c r="EY126" s="196"/>
      <c r="EZ126" s="196"/>
      <c r="FA126" s="196"/>
      <c r="FB126" s="196"/>
      <c r="FC126" s="196"/>
      <c r="FD126" s="196"/>
      <c r="FE126" s="196"/>
      <c r="FF126" s="196"/>
      <c r="FG126" s="196"/>
      <c r="FH126" s="196"/>
      <c r="FI126" s="196"/>
      <c r="FJ126" s="196"/>
      <c r="FK126" s="196"/>
      <c r="FL126" s="196"/>
      <c r="FM126" s="196"/>
      <c r="FN126" s="196"/>
      <c r="FO126" s="196"/>
      <c r="FP126" s="196"/>
      <c r="FQ126" s="196"/>
      <c r="FR126" s="196"/>
      <c r="FS126" s="196"/>
      <c r="FT126" s="196"/>
      <c r="FU126" s="196"/>
      <c r="FV126" s="196"/>
      <c r="FW126" s="196"/>
      <c r="FX126" s="196"/>
      <c r="FY126" s="196"/>
      <c r="FZ126" s="196"/>
      <c r="GA126" s="196"/>
      <c r="GB126" s="196"/>
      <c r="GC126" s="196"/>
      <c r="GD126" s="196"/>
      <c r="GE126" s="196"/>
      <c r="GF126" s="196"/>
      <c r="GG126" s="196"/>
      <c r="GH126" s="196"/>
      <c r="GI126" s="196"/>
      <c r="GJ126" s="196"/>
      <c r="GK126" s="196"/>
      <c r="GL126" s="196"/>
      <c r="GM126" s="196"/>
      <c r="GN126" s="196"/>
      <c r="GO126" s="196"/>
      <c r="GP126" s="196"/>
      <c r="GQ126" s="196"/>
      <c r="GR126" s="196"/>
      <c r="GS126" s="196"/>
      <c r="GT126" s="196"/>
      <c r="GU126" s="196"/>
      <c r="GV126" s="196"/>
      <c r="GW126" s="196"/>
      <c r="GX126" s="196"/>
      <c r="GY126" s="196"/>
      <c r="GZ126" s="196"/>
      <c r="HA126" s="196"/>
      <c r="HB126" s="196"/>
      <c r="HC126" s="196"/>
      <c r="HD126" s="196"/>
      <c r="HE126" s="196"/>
      <c r="HF126" s="196"/>
      <c r="HG126" s="196"/>
      <c r="HH126" s="196"/>
      <c r="HI126" s="196"/>
      <c r="HJ126" s="196"/>
      <c r="HK126" s="196"/>
      <c r="HL126" s="196"/>
      <c r="HM126" s="196"/>
      <c r="HN126" s="196"/>
      <c r="HO126" s="196"/>
      <c r="HP126" s="196"/>
      <c r="HQ126" s="196"/>
      <c r="HR126" s="196"/>
      <c r="HS126" s="196"/>
      <c r="HT126" s="196"/>
      <c r="HU126" s="196"/>
      <c r="HV126" s="196"/>
      <c r="HW126" s="196"/>
      <c r="HX126" s="196"/>
      <c r="HY126" s="196"/>
      <c r="HZ126" s="196"/>
      <c r="IA126" s="196"/>
      <c r="IB126" s="196"/>
      <c r="IC126" s="196"/>
      <c r="ID126" s="196"/>
      <c r="IE126" s="196"/>
      <c r="IF126" s="196"/>
      <c r="IG126" s="196"/>
      <c r="IH126" s="196"/>
      <c r="II126" s="196"/>
      <c r="IJ126" s="196"/>
      <c r="IK126" s="196"/>
      <c r="IL126" s="196"/>
      <c r="IM126" s="196"/>
      <c r="IN126" s="196"/>
      <c r="IO126" s="196"/>
      <c r="IP126" s="196"/>
      <c r="IQ126" s="196"/>
    </row>
    <row r="127" spans="1:251" s="94" customFormat="1" x14ac:dyDescent="0.2">
      <c r="A127" s="164" t="s">
        <v>190</v>
      </c>
      <c r="B127" s="96">
        <v>40</v>
      </c>
      <c r="C127" s="97">
        <v>3.2</v>
      </c>
      <c r="D127" s="97">
        <v>0.4</v>
      </c>
      <c r="E127" s="97">
        <v>20.399999999999999</v>
      </c>
      <c r="F127" s="97">
        <v>100</v>
      </c>
      <c r="G127" s="96" t="s">
        <v>28</v>
      </c>
      <c r="H127" s="98" t="s">
        <v>191</v>
      </c>
    </row>
    <row r="128" spans="1:251" x14ac:dyDescent="0.2">
      <c r="A128" s="28" t="s">
        <v>17</v>
      </c>
      <c r="B128" s="13">
        <f>SUM(B121:B127)</f>
        <v>820</v>
      </c>
      <c r="C128" s="91">
        <f>SUM(C121:C127)</f>
        <v>27.49</v>
      </c>
      <c r="D128" s="91">
        <f>SUM(D121:D127)</f>
        <v>26.059999999999995</v>
      </c>
      <c r="E128" s="91">
        <f>SUM(E121:E127)</f>
        <v>115.85999999999999</v>
      </c>
      <c r="F128" s="91">
        <f>SUM(F121:F127)</f>
        <v>799.83</v>
      </c>
      <c r="G128" s="13"/>
      <c r="H128" s="6"/>
    </row>
    <row r="129" spans="1:8" x14ac:dyDescent="0.2">
      <c r="A129" s="223" t="s">
        <v>46</v>
      </c>
      <c r="B129" s="223"/>
      <c r="C129" s="223"/>
      <c r="D129" s="223"/>
      <c r="E129" s="223"/>
      <c r="F129" s="223"/>
      <c r="G129" s="223"/>
      <c r="H129" s="223"/>
    </row>
    <row r="130" spans="1:8" x14ac:dyDescent="0.2">
      <c r="A130" s="222" t="s">
        <v>2</v>
      </c>
      <c r="B130" s="223" t="s">
        <v>3</v>
      </c>
      <c r="C130" s="223"/>
      <c r="D130" s="223"/>
      <c r="E130" s="223"/>
      <c r="F130" s="223"/>
      <c r="G130" s="222" t="s">
        <v>4</v>
      </c>
      <c r="H130" s="222" t="s">
        <v>5</v>
      </c>
    </row>
    <row r="131" spans="1:8" ht="11.45" customHeight="1" x14ac:dyDescent="0.2">
      <c r="A131" s="222"/>
      <c r="B131" s="13" t="s">
        <v>6</v>
      </c>
      <c r="C131" s="14" t="s">
        <v>7</v>
      </c>
      <c r="D131" s="14" t="s">
        <v>8</v>
      </c>
      <c r="E131" s="14" t="s">
        <v>9</v>
      </c>
      <c r="F131" s="14" t="s">
        <v>10</v>
      </c>
      <c r="G131" s="222"/>
      <c r="H131" s="222"/>
    </row>
    <row r="132" spans="1:8" x14ac:dyDescent="0.2">
      <c r="A132" s="222" t="s">
        <v>11</v>
      </c>
      <c r="B132" s="222"/>
      <c r="C132" s="225"/>
      <c r="D132" s="225"/>
      <c r="E132" s="225"/>
      <c r="F132" s="225"/>
      <c r="G132" s="222"/>
      <c r="H132" s="222"/>
    </row>
    <row r="133" spans="1:8" ht="12" customHeight="1" x14ac:dyDescent="0.2">
      <c r="A133" s="6" t="s">
        <v>281</v>
      </c>
      <c r="B133" s="31">
        <v>90</v>
      </c>
      <c r="C133" s="10">
        <v>17.2</v>
      </c>
      <c r="D133" s="10">
        <v>8.9</v>
      </c>
      <c r="E133" s="10">
        <v>11.1</v>
      </c>
      <c r="F133" s="10">
        <v>193.7</v>
      </c>
      <c r="G133" s="39" t="s">
        <v>282</v>
      </c>
      <c r="H133" s="2" t="s">
        <v>71</v>
      </c>
    </row>
    <row r="134" spans="1:8" ht="24.75" customHeight="1" x14ac:dyDescent="0.2">
      <c r="A134" s="6" t="s">
        <v>99</v>
      </c>
      <c r="B134" s="31">
        <v>150</v>
      </c>
      <c r="C134" s="10">
        <v>2.46</v>
      </c>
      <c r="D134" s="10">
        <v>5.53</v>
      </c>
      <c r="E134" s="10">
        <v>19.21</v>
      </c>
      <c r="F134" s="10">
        <v>131.69999999999999</v>
      </c>
      <c r="G134" s="39" t="s">
        <v>100</v>
      </c>
      <c r="H134" s="2" t="s">
        <v>20</v>
      </c>
    </row>
    <row r="135" spans="1:8" ht="22.5" customHeight="1" x14ac:dyDescent="0.2">
      <c r="A135" s="23" t="s">
        <v>48</v>
      </c>
      <c r="B135" s="5">
        <v>60</v>
      </c>
      <c r="C135" s="17">
        <v>0.66</v>
      </c>
      <c r="D135" s="17">
        <v>0.12</v>
      </c>
      <c r="E135" s="17">
        <v>2.2799999999999998</v>
      </c>
      <c r="F135" s="17">
        <v>13.2</v>
      </c>
      <c r="G135" s="5" t="s">
        <v>49</v>
      </c>
      <c r="H135" s="2" t="s">
        <v>50</v>
      </c>
    </row>
    <row r="136" spans="1:8" x14ac:dyDescent="0.2">
      <c r="A136" s="23" t="s">
        <v>190</v>
      </c>
      <c r="B136" s="4">
        <v>50</v>
      </c>
      <c r="C136" s="5">
        <f>3.2/40*50</f>
        <v>4</v>
      </c>
      <c r="D136" s="5">
        <f>0.4/40*50</f>
        <v>0.5</v>
      </c>
      <c r="E136" s="5">
        <f>20.4/40*50</f>
        <v>25.5</v>
      </c>
      <c r="F136" s="5">
        <f>100/40*50</f>
        <v>125</v>
      </c>
      <c r="G136" s="21" t="s">
        <v>69</v>
      </c>
      <c r="H136" s="2" t="s">
        <v>191</v>
      </c>
    </row>
    <row r="137" spans="1:8" ht="12.75" customHeight="1" x14ac:dyDescent="0.2">
      <c r="A137" s="2" t="s">
        <v>13</v>
      </c>
      <c r="B137" s="4">
        <v>215</v>
      </c>
      <c r="C137" s="26">
        <v>7.0000000000000007E-2</v>
      </c>
      <c r="D137" s="26">
        <v>0.02</v>
      </c>
      <c r="E137" s="26">
        <v>15</v>
      </c>
      <c r="F137" s="26">
        <v>60</v>
      </c>
      <c r="G137" s="4" t="s">
        <v>14</v>
      </c>
      <c r="H137" s="6" t="s">
        <v>15</v>
      </c>
    </row>
    <row r="138" spans="1:8" x14ac:dyDescent="0.2">
      <c r="A138" s="28" t="s">
        <v>17</v>
      </c>
      <c r="B138" s="13">
        <f>SUM(B133:B137)</f>
        <v>565</v>
      </c>
      <c r="C138" s="29">
        <f>SUM(C133:C137)</f>
        <v>24.39</v>
      </c>
      <c r="D138" s="29">
        <f>SUM(D133:D137)</f>
        <v>15.069999999999999</v>
      </c>
      <c r="E138" s="29">
        <f>SUM(E133:E137)</f>
        <v>73.09</v>
      </c>
      <c r="F138" s="29">
        <f>SUM(F133:F137)</f>
        <v>523.59999999999991</v>
      </c>
      <c r="G138" s="13"/>
      <c r="H138" s="6"/>
    </row>
    <row r="139" spans="1:8" x14ac:dyDescent="0.2">
      <c r="A139" s="223" t="s">
        <v>285</v>
      </c>
      <c r="B139" s="223"/>
      <c r="C139" s="223"/>
      <c r="D139" s="223"/>
      <c r="E139" s="223"/>
      <c r="F139" s="223"/>
      <c r="G139" s="223"/>
      <c r="H139" s="223"/>
    </row>
    <row r="140" spans="1:8" x14ac:dyDescent="0.2">
      <c r="A140" s="40" t="s">
        <v>108</v>
      </c>
      <c r="B140" s="61">
        <v>200</v>
      </c>
      <c r="C140" s="59">
        <v>1.35</v>
      </c>
      <c r="D140" s="59">
        <v>3.96</v>
      </c>
      <c r="E140" s="59">
        <v>8.68</v>
      </c>
      <c r="F140" s="59">
        <v>76.09</v>
      </c>
      <c r="G140" s="63" t="s">
        <v>109</v>
      </c>
      <c r="H140" s="9" t="s">
        <v>58</v>
      </c>
    </row>
    <row r="141" spans="1:8" x14ac:dyDescent="0.2">
      <c r="A141" s="23" t="s">
        <v>40</v>
      </c>
      <c r="B141" s="4">
        <v>90</v>
      </c>
      <c r="C141" s="5">
        <v>11.52</v>
      </c>
      <c r="D141" s="5">
        <v>13</v>
      </c>
      <c r="E141" s="5">
        <v>4.05</v>
      </c>
      <c r="F141" s="5">
        <v>189.6</v>
      </c>
      <c r="G141" s="4" t="s">
        <v>41</v>
      </c>
      <c r="H141" s="6" t="s">
        <v>42</v>
      </c>
    </row>
    <row r="142" spans="1:8" ht="22.15" customHeight="1" x14ac:dyDescent="0.2">
      <c r="A142" s="6" t="s">
        <v>104</v>
      </c>
      <c r="B142" s="31">
        <v>150</v>
      </c>
      <c r="C142" s="10">
        <v>3.42</v>
      </c>
      <c r="D142" s="10">
        <v>6.5</v>
      </c>
      <c r="E142" s="10">
        <v>34.950000000000003</v>
      </c>
      <c r="F142" s="10">
        <v>214.46</v>
      </c>
      <c r="G142" s="56" t="s">
        <v>105</v>
      </c>
      <c r="H142" s="57" t="s">
        <v>53</v>
      </c>
    </row>
    <row r="143" spans="1:8" ht="33.75" customHeight="1" x14ac:dyDescent="0.2">
      <c r="A143" s="58" t="s">
        <v>21</v>
      </c>
      <c r="B143" s="3">
        <v>60</v>
      </c>
      <c r="C143" s="62">
        <v>1.41</v>
      </c>
      <c r="D143" s="62">
        <v>0.09</v>
      </c>
      <c r="E143" s="62">
        <v>4.05</v>
      </c>
      <c r="F143" s="62">
        <v>22.5</v>
      </c>
      <c r="G143" s="60" t="s">
        <v>22</v>
      </c>
      <c r="H143" s="45" t="s">
        <v>23</v>
      </c>
    </row>
    <row r="144" spans="1:8" x14ac:dyDescent="0.2">
      <c r="A144" s="6" t="s">
        <v>76</v>
      </c>
      <c r="B144" s="77">
        <v>200</v>
      </c>
      <c r="C144" s="59">
        <v>0.16</v>
      </c>
      <c r="D144" s="59">
        <v>0.16</v>
      </c>
      <c r="E144" s="59">
        <v>27.88</v>
      </c>
      <c r="F144" s="59">
        <v>114.6</v>
      </c>
      <c r="G144" s="15" t="s">
        <v>77</v>
      </c>
      <c r="H144" s="2" t="s">
        <v>78</v>
      </c>
    </row>
    <row r="145" spans="1:251" s="94" customFormat="1" x14ac:dyDescent="0.2">
      <c r="A145" s="164" t="s">
        <v>27</v>
      </c>
      <c r="B145" s="97">
        <v>40</v>
      </c>
      <c r="C145" s="97">
        <v>2.6</v>
      </c>
      <c r="D145" s="97">
        <v>0.4</v>
      </c>
      <c r="E145" s="97">
        <v>17.2</v>
      </c>
      <c r="F145" s="97">
        <v>85</v>
      </c>
      <c r="G145" s="97" t="s">
        <v>28</v>
      </c>
      <c r="H145" s="95" t="s">
        <v>29</v>
      </c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W145" s="196"/>
      <c r="X145" s="196"/>
      <c r="Y145" s="196"/>
      <c r="Z145" s="196"/>
      <c r="AA145" s="196"/>
      <c r="AB145" s="196"/>
      <c r="AC145" s="196"/>
      <c r="AD145" s="196"/>
      <c r="AE145" s="196"/>
      <c r="AF145" s="196"/>
      <c r="AG145" s="196"/>
      <c r="AH145" s="196"/>
      <c r="AI145" s="196"/>
      <c r="AJ145" s="196"/>
      <c r="AK145" s="196"/>
      <c r="AL145" s="196"/>
      <c r="AM145" s="196"/>
      <c r="AN145" s="196"/>
      <c r="AO145" s="196"/>
      <c r="AP145" s="196"/>
      <c r="AQ145" s="196"/>
      <c r="AR145" s="196"/>
      <c r="AS145" s="196"/>
      <c r="AT145" s="196"/>
      <c r="AU145" s="196"/>
      <c r="AV145" s="196"/>
      <c r="AW145" s="196"/>
      <c r="AX145" s="196"/>
      <c r="AY145" s="196"/>
      <c r="AZ145" s="196"/>
      <c r="BA145" s="196"/>
      <c r="BB145" s="196"/>
      <c r="BC145" s="196"/>
      <c r="BD145" s="196"/>
      <c r="BE145" s="196"/>
      <c r="BF145" s="196"/>
      <c r="BG145" s="196"/>
      <c r="BH145" s="196"/>
      <c r="BI145" s="196"/>
      <c r="BJ145" s="196"/>
      <c r="BK145" s="196"/>
      <c r="BL145" s="196"/>
      <c r="BM145" s="196"/>
      <c r="BN145" s="196"/>
      <c r="BO145" s="196"/>
      <c r="BP145" s="196"/>
      <c r="BQ145" s="196"/>
      <c r="BR145" s="196"/>
      <c r="BS145" s="196"/>
      <c r="BT145" s="196"/>
      <c r="BU145" s="196"/>
      <c r="BV145" s="196"/>
      <c r="BW145" s="196"/>
      <c r="BX145" s="196"/>
      <c r="BY145" s="196"/>
      <c r="BZ145" s="196"/>
      <c r="CA145" s="196"/>
      <c r="CB145" s="196"/>
      <c r="CC145" s="196"/>
      <c r="CD145" s="196"/>
      <c r="CE145" s="196"/>
      <c r="CF145" s="196"/>
      <c r="CG145" s="196"/>
      <c r="CH145" s="196"/>
      <c r="CI145" s="196"/>
      <c r="CJ145" s="196"/>
      <c r="CK145" s="196"/>
      <c r="CL145" s="196"/>
      <c r="CM145" s="196"/>
      <c r="CN145" s="196"/>
      <c r="CO145" s="196"/>
      <c r="CP145" s="196"/>
      <c r="CQ145" s="196"/>
      <c r="CR145" s="196"/>
      <c r="CS145" s="196"/>
      <c r="CT145" s="196"/>
      <c r="CU145" s="196"/>
      <c r="CV145" s="196"/>
      <c r="CW145" s="196"/>
      <c r="CX145" s="196"/>
      <c r="CY145" s="196"/>
      <c r="CZ145" s="196"/>
      <c r="DA145" s="196"/>
      <c r="DB145" s="196"/>
      <c r="DC145" s="196"/>
      <c r="DD145" s="196"/>
      <c r="DE145" s="196"/>
      <c r="DF145" s="196"/>
      <c r="DG145" s="196"/>
      <c r="DH145" s="196"/>
      <c r="DI145" s="196"/>
      <c r="DJ145" s="196"/>
      <c r="DK145" s="196"/>
      <c r="DL145" s="196"/>
      <c r="DM145" s="196"/>
      <c r="DN145" s="196"/>
      <c r="DO145" s="196"/>
      <c r="DP145" s="196"/>
      <c r="DQ145" s="196"/>
      <c r="DR145" s="196"/>
      <c r="DS145" s="196"/>
      <c r="DT145" s="196"/>
      <c r="DU145" s="196"/>
      <c r="DV145" s="196"/>
      <c r="DW145" s="196"/>
      <c r="DX145" s="196"/>
      <c r="DY145" s="196"/>
      <c r="DZ145" s="196"/>
      <c r="EA145" s="196"/>
      <c r="EB145" s="196"/>
      <c r="EC145" s="196"/>
      <c r="ED145" s="196"/>
      <c r="EE145" s="196"/>
      <c r="EF145" s="196"/>
      <c r="EG145" s="196"/>
      <c r="EH145" s="196"/>
      <c r="EI145" s="196"/>
      <c r="EJ145" s="196"/>
      <c r="EK145" s="196"/>
      <c r="EL145" s="196"/>
      <c r="EM145" s="196"/>
      <c r="EN145" s="196"/>
      <c r="EO145" s="196"/>
      <c r="EP145" s="196"/>
      <c r="EQ145" s="196"/>
      <c r="ER145" s="196"/>
      <c r="ES145" s="196"/>
      <c r="ET145" s="196"/>
      <c r="EU145" s="196"/>
      <c r="EV145" s="196"/>
      <c r="EW145" s="196"/>
      <c r="EX145" s="196"/>
      <c r="EY145" s="196"/>
      <c r="EZ145" s="196"/>
      <c r="FA145" s="196"/>
      <c r="FB145" s="196"/>
      <c r="FC145" s="196"/>
      <c r="FD145" s="196"/>
      <c r="FE145" s="196"/>
      <c r="FF145" s="196"/>
      <c r="FG145" s="196"/>
      <c r="FH145" s="196"/>
      <c r="FI145" s="196"/>
      <c r="FJ145" s="196"/>
      <c r="FK145" s="196"/>
      <c r="FL145" s="196"/>
      <c r="FM145" s="196"/>
      <c r="FN145" s="196"/>
      <c r="FO145" s="196"/>
      <c r="FP145" s="196"/>
      <c r="FQ145" s="196"/>
      <c r="FR145" s="196"/>
      <c r="FS145" s="196"/>
      <c r="FT145" s="196"/>
      <c r="FU145" s="196"/>
      <c r="FV145" s="196"/>
      <c r="FW145" s="196"/>
      <c r="FX145" s="196"/>
      <c r="FY145" s="196"/>
      <c r="FZ145" s="196"/>
      <c r="GA145" s="196"/>
      <c r="GB145" s="196"/>
      <c r="GC145" s="196"/>
      <c r="GD145" s="196"/>
      <c r="GE145" s="196"/>
      <c r="GF145" s="196"/>
      <c r="GG145" s="196"/>
      <c r="GH145" s="196"/>
      <c r="GI145" s="196"/>
      <c r="GJ145" s="196"/>
      <c r="GK145" s="196"/>
      <c r="GL145" s="196"/>
      <c r="GM145" s="196"/>
      <c r="GN145" s="196"/>
      <c r="GO145" s="196"/>
      <c r="GP145" s="196"/>
      <c r="GQ145" s="196"/>
      <c r="GR145" s="196"/>
      <c r="GS145" s="196"/>
      <c r="GT145" s="196"/>
      <c r="GU145" s="196"/>
      <c r="GV145" s="196"/>
      <c r="GW145" s="196"/>
      <c r="GX145" s="196"/>
      <c r="GY145" s="196"/>
      <c r="GZ145" s="196"/>
      <c r="HA145" s="196"/>
      <c r="HB145" s="196"/>
      <c r="HC145" s="196"/>
      <c r="HD145" s="196"/>
      <c r="HE145" s="196"/>
      <c r="HF145" s="196"/>
      <c r="HG145" s="196"/>
      <c r="HH145" s="196"/>
      <c r="HI145" s="196"/>
      <c r="HJ145" s="196"/>
      <c r="HK145" s="196"/>
      <c r="HL145" s="196"/>
      <c r="HM145" s="196"/>
      <c r="HN145" s="196"/>
      <c r="HO145" s="196"/>
      <c r="HP145" s="196"/>
      <c r="HQ145" s="196"/>
      <c r="HR145" s="196"/>
      <c r="HS145" s="196"/>
      <c r="HT145" s="196"/>
      <c r="HU145" s="196"/>
      <c r="HV145" s="196"/>
      <c r="HW145" s="196"/>
      <c r="HX145" s="196"/>
      <c r="HY145" s="196"/>
      <c r="HZ145" s="196"/>
      <c r="IA145" s="196"/>
      <c r="IB145" s="196"/>
      <c r="IC145" s="196"/>
      <c r="ID145" s="196"/>
      <c r="IE145" s="196"/>
      <c r="IF145" s="196"/>
      <c r="IG145" s="196"/>
      <c r="IH145" s="196"/>
      <c r="II145" s="196"/>
      <c r="IJ145" s="196"/>
      <c r="IK145" s="196"/>
      <c r="IL145" s="196"/>
      <c r="IM145" s="196"/>
      <c r="IN145" s="196"/>
      <c r="IO145" s="196"/>
      <c r="IP145" s="196"/>
      <c r="IQ145" s="196"/>
    </row>
    <row r="146" spans="1:251" s="94" customFormat="1" x14ac:dyDescent="0.2">
      <c r="A146" s="164" t="s">
        <v>190</v>
      </c>
      <c r="B146" s="96">
        <v>40</v>
      </c>
      <c r="C146" s="97">
        <v>3.2</v>
      </c>
      <c r="D146" s="97">
        <v>0.4</v>
      </c>
      <c r="E146" s="97">
        <v>20.399999999999999</v>
      </c>
      <c r="F146" s="97">
        <v>100</v>
      </c>
      <c r="G146" s="96" t="s">
        <v>28</v>
      </c>
      <c r="H146" s="98" t="s">
        <v>191</v>
      </c>
    </row>
    <row r="147" spans="1:251" x14ac:dyDescent="0.2">
      <c r="A147" s="28" t="s">
        <v>17</v>
      </c>
      <c r="B147" s="13">
        <f>SUM(B140:B146)</f>
        <v>780</v>
      </c>
      <c r="C147" s="91">
        <f>SUM(C140:C146)</f>
        <v>23.66</v>
      </c>
      <c r="D147" s="91">
        <f>SUM(D140:D146)</f>
        <v>24.509999999999998</v>
      </c>
      <c r="E147" s="91">
        <f>SUM(E140:E146)</f>
        <v>117.21000000000001</v>
      </c>
      <c r="F147" s="91">
        <f>SUM(F140:F146)</f>
        <v>802.25</v>
      </c>
      <c r="G147" s="13"/>
      <c r="H147" s="6"/>
    </row>
    <row r="148" spans="1:251" x14ac:dyDescent="0.2">
      <c r="A148" s="223" t="s">
        <v>57</v>
      </c>
      <c r="B148" s="223"/>
      <c r="C148" s="223"/>
      <c r="D148" s="223"/>
      <c r="E148" s="223"/>
      <c r="F148" s="223"/>
      <c r="G148" s="223"/>
      <c r="H148" s="223"/>
    </row>
    <row r="149" spans="1:251" x14ac:dyDescent="0.2">
      <c r="A149" s="222" t="s">
        <v>2</v>
      </c>
      <c r="B149" s="223" t="s">
        <v>3</v>
      </c>
      <c r="C149" s="223"/>
      <c r="D149" s="223"/>
      <c r="E149" s="223"/>
      <c r="F149" s="223"/>
      <c r="G149" s="222" t="s">
        <v>4</v>
      </c>
      <c r="H149" s="222" t="s">
        <v>5</v>
      </c>
    </row>
    <row r="150" spans="1:251" ht="11.45" customHeight="1" x14ac:dyDescent="0.2">
      <c r="A150" s="222"/>
      <c r="B150" s="13" t="s">
        <v>6</v>
      </c>
      <c r="C150" s="14" t="s">
        <v>7</v>
      </c>
      <c r="D150" s="14" t="s">
        <v>8</v>
      </c>
      <c r="E150" s="14" t="s">
        <v>9</v>
      </c>
      <c r="F150" s="14" t="s">
        <v>10</v>
      </c>
      <c r="G150" s="222"/>
      <c r="H150" s="222"/>
    </row>
    <row r="151" spans="1:251" x14ac:dyDescent="0.2">
      <c r="A151" s="222" t="s">
        <v>11</v>
      </c>
      <c r="B151" s="222"/>
      <c r="C151" s="225"/>
      <c r="D151" s="225"/>
      <c r="E151" s="225"/>
      <c r="F151" s="225"/>
      <c r="G151" s="222"/>
      <c r="H151" s="222"/>
    </row>
    <row r="152" spans="1:251" ht="12.75" customHeight="1" x14ac:dyDescent="0.2">
      <c r="A152" s="6" t="s">
        <v>328</v>
      </c>
      <c r="B152" s="31">
        <v>90</v>
      </c>
      <c r="C152" s="101">
        <v>15.07</v>
      </c>
      <c r="D152" s="101">
        <v>13.1</v>
      </c>
      <c r="E152" s="101">
        <v>11.4</v>
      </c>
      <c r="F152" s="101">
        <v>223.8</v>
      </c>
      <c r="G152" s="35" t="s">
        <v>329</v>
      </c>
      <c r="H152" s="33" t="s">
        <v>268</v>
      </c>
    </row>
    <row r="153" spans="1:251" x14ac:dyDescent="0.2">
      <c r="A153" s="40" t="s">
        <v>330</v>
      </c>
      <c r="B153" s="41">
        <v>150</v>
      </c>
      <c r="C153" s="10">
        <v>3.1</v>
      </c>
      <c r="D153" s="10">
        <v>4.8499999999999996</v>
      </c>
      <c r="E153" s="10">
        <v>14.14</v>
      </c>
      <c r="F153" s="10">
        <v>112.65</v>
      </c>
      <c r="G153" s="42" t="s">
        <v>331</v>
      </c>
      <c r="H153" s="9" t="s">
        <v>95</v>
      </c>
    </row>
    <row r="154" spans="1:251" s="22" customFormat="1" ht="12.75" customHeight="1" x14ac:dyDescent="0.2">
      <c r="A154" s="6" t="s">
        <v>31</v>
      </c>
      <c r="B154" s="4">
        <v>100</v>
      </c>
      <c r="C154" s="69">
        <v>0.4</v>
      </c>
      <c r="D154" s="69">
        <v>0.4</v>
      </c>
      <c r="E154" s="69">
        <f>19.6/2</f>
        <v>9.8000000000000007</v>
      </c>
      <c r="F154" s="69">
        <f>94/2</f>
        <v>47</v>
      </c>
      <c r="G154" s="4" t="s">
        <v>32</v>
      </c>
      <c r="H154" s="6" t="s">
        <v>33</v>
      </c>
    </row>
    <row r="155" spans="1:251" ht="11.25" customHeight="1" x14ac:dyDescent="0.2">
      <c r="A155" s="6" t="s">
        <v>223</v>
      </c>
      <c r="B155" s="31">
        <v>50</v>
      </c>
      <c r="C155" s="10">
        <v>2.76</v>
      </c>
      <c r="D155" s="10">
        <v>6.5</v>
      </c>
      <c r="E155" s="10">
        <v>29.4</v>
      </c>
      <c r="F155" s="10">
        <v>187.5</v>
      </c>
      <c r="G155" s="1" t="s">
        <v>224</v>
      </c>
      <c r="H155" s="16" t="s">
        <v>210</v>
      </c>
    </row>
    <row r="156" spans="1:251" ht="12" customHeight="1" x14ac:dyDescent="0.2">
      <c r="A156" s="43" t="s">
        <v>34</v>
      </c>
      <c r="B156" s="5">
        <v>222</v>
      </c>
      <c r="C156" s="26">
        <v>0.13</v>
      </c>
      <c r="D156" s="26">
        <v>0.02</v>
      </c>
      <c r="E156" s="26">
        <v>15.2</v>
      </c>
      <c r="F156" s="26">
        <v>62</v>
      </c>
      <c r="G156" s="4" t="s">
        <v>35</v>
      </c>
      <c r="H156" s="23" t="s">
        <v>36</v>
      </c>
    </row>
    <row r="157" spans="1:251" ht="15.75" customHeight="1" x14ac:dyDescent="0.2">
      <c r="A157" s="28" t="s">
        <v>17</v>
      </c>
      <c r="B157" s="13">
        <f>SUM(B152:B156)</f>
        <v>612</v>
      </c>
      <c r="C157" s="13">
        <f t="shared" ref="C157:F157" si="0">SUM(C152:C156)</f>
        <v>21.459999999999997</v>
      </c>
      <c r="D157" s="13">
        <f t="shared" si="0"/>
        <v>24.869999999999997</v>
      </c>
      <c r="E157" s="13">
        <f t="shared" si="0"/>
        <v>79.940000000000012</v>
      </c>
      <c r="F157" s="13">
        <f t="shared" si="0"/>
        <v>632.95000000000005</v>
      </c>
      <c r="G157" s="13"/>
      <c r="H157" s="6"/>
    </row>
    <row r="158" spans="1:251" ht="12" customHeight="1" x14ac:dyDescent="0.2">
      <c r="A158" s="223" t="s">
        <v>285</v>
      </c>
      <c r="B158" s="223"/>
      <c r="C158" s="223"/>
      <c r="D158" s="223"/>
      <c r="E158" s="223"/>
      <c r="F158" s="223"/>
      <c r="G158" s="223"/>
      <c r="H158" s="223"/>
    </row>
    <row r="159" spans="1:251" ht="13.5" customHeight="1" x14ac:dyDescent="0.2">
      <c r="A159" s="6" t="s">
        <v>202</v>
      </c>
      <c r="B159" s="31">
        <v>200</v>
      </c>
      <c r="C159" s="62">
        <v>1.62</v>
      </c>
      <c r="D159" s="62">
        <v>2.19</v>
      </c>
      <c r="E159" s="62">
        <v>12.81</v>
      </c>
      <c r="F159" s="62">
        <v>77.13</v>
      </c>
      <c r="G159" s="68" t="s">
        <v>203</v>
      </c>
      <c r="H159" s="2" t="s">
        <v>204</v>
      </c>
    </row>
    <row r="160" spans="1:251" s="94" customFormat="1" x14ac:dyDescent="0.2">
      <c r="A160" s="95" t="s">
        <v>283</v>
      </c>
      <c r="B160" s="103">
        <v>90</v>
      </c>
      <c r="C160" s="101">
        <v>15.9</v>
      </c>
      <c r="D160" s="101">
        <v>6.5</v>
      </c>
      <c r="E160" s="101">
        <v>11.7</v>
      </c>
      <c r="F160" s="101">
        <v>172.5</v>
      </c>
      <c r="G160" s="160" t="s">
        <v>92</v>
      </c>
      <c r="H160" s="98" t="s">
        <v>79</v>
      </c>
    </row>
    <row r="161" spans="1:251" ht="11.45" customHeight="1" x14ac:dyDescent="0.2">
      <c r="A161" s="6" t="s">
        <v>66</v>
      </c>
      <c r="B161" s="4">
        <v>150</v>
      </c>
      <c r="C161" s="5">
        <v>3.44</v>
      </c>
      <c r="D161" s="5">
        <v>13.15</v>
      </c>
      <c r="E161" s="5">
        <v>27.92</v>
      </c>
      <c r="F161" s="5">
        <v>243.75</v>
      </c>
      <c r="G161" s="35" t="s">
        <v>67</v>
      </c>
      <c r="H161" s="2" t="s">
        <v>68</v>
      </c>
    </row>
    <row r="162" spans="1:251" x14ac:dyDescent="0.2">
      <c r="A162" s="6" t="s">
        <v>24</v>
      </c>
      <c r="B162" s="4">
        <v>200</v>
      </c>
      <c r="C162" s="5">
        <v>0.15</v>
      </c>
      <c r="D162" s="5">
        <v>0.06</v>
      </c>
      <c r="E162" s="5">
        <v>20.65</v>
      </c>
      <c r="F162" s="5">
        <v>82.9</v>
      </c>
      <c r="G162" s="5" t="s">
        <v>25</v>
      </c>
      <c r="H162" s="2" t="s">
        <v>26</v>
      </c>
    </row>
    <row r="163" spans="1:251" s="94" customFormat="1" x14ac:dyDescent="0.2">
      <c r="A163" s="164" t="s">
        <v>27</v>
      </c>
      <c r="B163" s="97">
        <v>40</v>
      </c>
      <c r="C163" s="97">
        <v>2.6</v>
      </c>
      <c r="D163" s="97">
        <v>0.4</v>
      </c>
      <c r="E163" s="97">
        <v>17.2</v>
      </c>
      <c r="F163" s="97">
        <v>85</v>
      </c>
      <c r="G163" s="97" t="s">
        <v>28</v>
      </c>
      <c r="H163" s="95" t="s">
        <v>29</v>
      </c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6"/>
      <c r="AB163" s="196"/>
      <c r="AC163" s="196"/>
      <c r="AD163" s="196"/>
      <c r="AE163" s="196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6"/>
      <c r="AP163" s="196"/>
      <c r="AQ163" s="196"/>
      <c r="AR163" s="196"/>
      <c r="AS163" s="196"/>
      <c r="AT163" s="196"/>
      <c r="AU163" s="196"/>
      <c r="AV163" s="196"/>
      <c r="AW163" s="196"/>
      <c r="AX163" s="196"/>
      <c r="AY163" s="196"/>
      <c r="AZ163" s="196"/>
      <c r="BA163" s="196"/>
      <c r="BB163" s="196"/>
      <c r="BC163" s="196"/>
      <c r="BD163" s="196"/>
      <c r="BE163" s="196"/>
      <c r="BF163" s="196"/>
      <c r="BG163" s="196"/>
      <c r="BH163" s="196"/>
      <c r="BI163" s="196"/>
      <c r="BJ163" s="196"/>
      <c r="BK163" s="196"/>
      <c r="BL163" s="196"/>
      <c r="BM163" s="196"/>
      <c r="BN163" s="196"/>
      <c r="BO163" s="196"/>
      <c r="BP163" s="196"/>
      <c r="BQ163" s="196"/>
      <c r="BR163" s="196"/>
      <c r="BS163" s="196"/>
      <c r="BT163" s="196"/>
      <c r="BU163" s="196"/>
      <c r="BV163" s="196"/>
      <c r="BW163" s="196"/>
      <c r="BX163" s="196"/>
      <c r="BY163" s="196"/>
      <c r="BZ163" s="196"/>
      <c r="CA163" s="196"/>
      <c r="CB163" s="196"/>
      <c r="CC163" s="196"/>
      <c r="CD163" s="196"/>
      <c r="CE163" s="196"/>
      <c r="CF163" s="196"/>
      <c r="CG163" s="196"/>
      <c r="CH163" s="196"/>
      <c r="CI163" s="196"/>
      <c r="CJ163" s="196"/>
      <c r="CK163" s="196"/>
      <c r="CL163" s="196"/>
      <c r="CM163" s="196"/>
      <c r="CN163" s="196"/>
      <c r="CO163" s="196"/>
      <c r="CP163" s="196"/>
      <c r="CQ163" s="196"/>
      <c r="CR163" s="196"/>
      <c r="CS163" s="196"/>
      <c r="CT163" s="196"/>
      <c r="CU163" s="196"/>
      <c r="CV163" s="196"/>
      <c r="CW163" s="196"/>
      <c r="CX163" s="196"/>
      <c r="CY163" s="196"/>
      <c r="CZ163" s="196"/>
      <c r="DA163" s="196"/>
      <c r="DB163" s="196"/>
      <c r="DC163" s="196"/>
      <c r="DD163" s="196"/>
      <c r="DE163" s="196"/>
      <c r="DF163" s="196"/>
      <c r="DG163" s="196"/>
      <c r="DH163" s="196"/>
      <c r="DI163" s="196"/>
      <c r="DJ163" s="196"/>
      <c r="DK163" s="196"/>
      <c r="DL163" s="196"/>
      <c r="DM163" s="196"/>
      <c r="DN163" s="196"/>
      <c r="DO163" s="196"/>
      <c r="DP163" s="196"/>
      <c r="DQ163" s="196"/>
      <c r="DR163" s="196"/>
      <c r="DS163" s="196"/>
      <c r="DT163" s="196"/>
      <c r="DU163" s="196"/>
      <c r="DV163" s="196"/>
      <c r="DW163" s="196"/>
      <c r="DX163" s="196"/>
      <c r="DY163" s="196"/>
      <c r="DZ163" s="196"/>
      <c r="EA163" s="196"/>
      <c r="EB163" s="196"/>
      <c r="EC163" s="196"/>
      <c r="ED163" s="196"/>
      <c r="EE163" s="196"/>
      <c r="EF163" s="196"/>
      <c r="EG163" s="196"/>
      <c r="EH163" s="196"/>
      <c r="EI163" s="196"/>
      <c r="EJ163" s="196"/>
      <c r="EK163" s="196"/>
      <c r="EL163" s="196"/>
      <c r="EM163" s="196"/>
      <c r="EN163" s="196"/>
      <c r="EO163" s="196"/>
      <c r="EP163" s="196"/>
      <c r="EQ163" s="196"/>
      <c r="ER163" s="196"/>
      <c r="ES163" s="196"/>
      <c r="ET163" s="196"/>
      <c r="EU163" s="196"/>
      <c r="EV163" s="196"/>
      <c r="EW163" s="196"/>
      <c r="EX163" s="196"/>
      <c r="EY163" s="196"/>
      <c r="EZ163" s="196"/>
      <c r="FA163" s="196"/>
      <c r="FB163" s="196"/>
      <c r="FC163" s="196"/>
      <c r="FD163" s="196"/>
      <c r="FE163" s="196"/>
      <c r="FF163" s="196"/>
      <c r="FG163" s="196"/>
      <c r="FH163" s="196"/>
      <c r="FI163" s="196"/>
      <c r="FJ163" s="196"/>
      <c r="FK163" s="196"/>
      <c r="FL163" s="196"/>
      <c r="FM163" s="196"/>
      <c r="FN163" s="196"/>
      <c r="FO163" s="196"/>
      <c r="FP163" s="196"/>
      <c r="FQ163" s="196"/>
      <c r="FR163" s="196"/>
      <c r="FS163" s="196"/>
      <c r="FT163" s="196"/>
      <c r="FU163" s="196"/>
      <c r="FV163" s="196"/>
      <c r="FW163" s="196"/>
      <c r="FX163" s="196"/>
      <c r="FY163" s="196"/>
      <c r="FZ163" s="196"/>
      <c r="GA163" s="196"/>
      <c r="GB163" s="196"/>
      <c r="GC163" s="196"/>
      <c r="GD163" s="196"/>
      <c r="GE163" s="196"/>
      <c r="GF163" s="196"/>
      <c r="GG163" s="196"/>
      <c r="GH163" s="196"/>
      <c r="GI163" s="196"/>
      <c r="GJ163" s="196"/>
      <c r="GK163" s="196"/>
      <c r="GL163" s="196"/>
      <c r="GM163" s="196"/>
      <c r="GN163" s="196"/>
      <c r="GO163" s="196"/>
      <c r="GP163" s="196"/>
      <c r="GQ163" s="196"/>
      <c r="GR163" s="196"/>
      <c r="GS163" s="196"/>
      <c r="GT163" s="196"/>
      <c r="GU163" s="196"/>
      <c r="GV163" s="196"/>
      <c r="GW163" s="196"/>
      <c r="GX163" s="196"/>
      <c r="GY163" s="196"/>
      <c r="GZ163" s="196"/>
      <c r="HA163" s="196"/>
      <c r="HB163" s="196"/>
      <c r="HC163" s="196"/>
      <c r="HD163" s="196"/>
      <c r="HE163" s="196"/>
      <c r="HF163" s="196"/>
      <c r="HG163" s="196"/>
      <c r="HH163" s="196"/>
      <c r="HI163" s="196"/>
      <c r="HJ163" s="196"/>
      <c r="HK163" s="196"/>
      <c r="HL163" s="196"/>
      <c r="HM163" s="196"/>
      <c r="HN163" s="196"/>
      <c r="HO163" s="196"/>
      <c r="HP163" s="196"/>
      <c r="HQ163" s="196"/>
      <c r="HR163" s="196"/>
      <c r="HS163" s="196"/>
      <c r="HT163" s="196"/>
      <c r="HU163" s="196"/>
      <c r="HV163" s="196"/>
      <c r="HW163" s="196"/>
      <c r="HX163" s="196"/>
      <c r="HY163" s="196"/>
      <c r="HZ163" s="196"/>
      <c r="IA163" s="196"/>
      <c r="IB163" s="196"/>
      <c r="IC163" s="196"/>
      <c r="ID163" s="196"/>
      <c r="IE163" s="196"/>
      <c r="IF163" s="196"/>
      <c r="IG163" s="196"/>
      <c r="IH163" s="196"/>
      <c r="II163" s="196"/>
      <c r="IJ163" s="196"/>
      <c r="IK163" s="196"/>
      <c r="IL163" s="196"/>
      <c r="IM163" s="196"/>
      <c r="IN163" s="196"/>
      <c r="IO163" s="196"/>
      <c r="IP163" s="196"/>
      <c r="IQ163" s="196"/>
    </row>
    <row r="164" spans="1:251" s="94" customFormat="1" x14ac:dyDescent="0.2">
      <c r="A164" s="164" t="s">
        <v>190</v>
      </c>
      <c r="B164" s="96">
        <v>40</v>
      </c>
      <c r="C164" s="97">
        <v>3.2</v>
      </c>
      <c r="D164" s="97">
        <v>0.4</v>
      </c>
      <c r="E164" s="97">
        <v>20.399999999999999</v>
      </c>
      <c r="F164" s="97">
        <v>100</v>
      </c>
      <c r="G164" s="96" t="s">
        <v>28</v>
      </c>
      <c r="H164" s="98" t="s">
        <v>191</v>
      </c>
    </row>
    <row r="165" spans="1:251" x14ac:dyDescent="0.2">
      <c r="A165" s="28" t="s">
        <v>17</v>
      </c>
      <c r="B165" s="13">
        <f>SUM(B159:B164)</f>
        <v>720</v>
      </c>
      <c r="C165" s="91">
        <f>SUM(C159:C164)</f>
        <v>26.91</v>
      </c>
      <c r="D165" s="91">
        <f>SUM(D159:D164)</f>
        <v>22.699999999999996</v>
      </c>
      <c r="E165" s="91">
        <f>SUM(E159:E164)</f>
        <v>110.68</v>
      </c>
      <c r="F165" s="91">
        <f>SUM(F159:F164)</f>
        <v>761.28</v>
      </c>
      <c r="G165" s="13"/>
      <c r="H165" s="6"/>
    </row>
    <row r="166" spans="1:251" x14ac:dyDescent="0.2">
      <c r="A166" s="223" t="s">
        <v>65</v>
      </c>
      <c r="B166" s="223"/>
      <c r="C166" s="223"/>
      <c r="D166" s="223"/>
      <c r="E166" s="223"/>
      <c r="F166" s="223"/>
      <c r="G166" s="223"/>
      <c r="H166" s="223"/>
    </row>
    <row r="167" spans="1:251" x14ac:dyDescent="0.2">
      <c r="A167" s="222" t="s">
        <v>2</v>
      </c>
      <c r="B167" s="223" t="s">
        <v>3</v>
      </c>
      <c r="C167" s="223"/>
      <c r="D167" s="223"/>
      <c r="E167" s="223"/>
      <c r="F167" s="223"/>
      <c r="G167" s="222" t="s">
        <v>4</v>
      </c>
      <c r="H167" s="222" t="s">
        <v>5</v>
      </c>
    </row>
    <row r="168" spans="1:251" ht="11.45" customHeight="1" x14ac:dyDescent="0.2">
      <c r="A168" s="222"/>
      <c r="B168" s="13" t="s">
        <v>6</v>
      </c>
      <c r="C168" s="14" t="s">
        <v>7</v>
      </c>
      <c r="D168" s="14" t="s">
        <v>8</v>
      </c>
      <c r="E168" s="14" t="s">
        <v>9</v>
      </c>
      <c r="F168" s="14" t="s">
        <v>10</v>
      </c>
      <c r="G168" s="222"/>
      <c r="H168" s="222"/>
    </row>
    <row r="169" spans="1:251" x14ac:dyDescent="0.2">
      <c r="A169" s="222" t="s">
        <v>11</v>
      </c>
      <c r="B169" s="222"/>
      <c r="C169" s="225"/>
      <c r="D169" s="225"/>
      <c r="E169" s="225"/>
      <c r="F169" s="225"/>
      <c r="G169" s="222"/>
      <c r="H169" s="222"/>
    </row>
    <row r="170" spans="1:251" ht="12.75" customHeight="1" x14ac:dyDescent="0.2">
      <c r="A170" s="58" t="s">
        <v>277</v>
      </c>
      <c r="B170" s="3">
        <v>90</v>
      </c>
      <c r="C170" s="59">
        <f>14.1*0.9</f>
        <v>12.69</v>
      </c>
      <c r="D170" s="59">
        <f>15.3*0.9</f>
        <v>13.770000000000001</v>
      </c>
      <c r="E170" s="59">
        <f>3.2*0.9</f>
        <v>2.8800000000000003</v>
      </c>
      <c r="F170" s="59">
        <f>205.9*0.9</f>
        <v>185.31</v>
      </c>
      <c r="G170" s="1" t="s">
        <v>278</v>
      </c>
      <c r="H170" s="2" t="s">
        <v>124</v>
      </c>
    </row>
    <row r="171" spans="1:251" ht="23.25" customHeight="1" x14ac:dyDescent="0.2">
      <c r="A171" s="23" t="s">
        <v>110</v>
      </c>
      <c r="B171" s="3">
        <v>150</v>
      </c>
      <c r="C171" s="10">
        <v>7.41</v>
      </c>
      <c r="D171" s="10">
        <v>6.22</v>
      </c>
      <c r="E171" s="10">
        <v>36.51</v>
      </c>
      <c r="F171" s="10">
        <v>230.35</v>
      </c>
      <c r="G171" s="39" t="s">
        <v>111</v>
      </c>
      <c r="H171" s="2" t="s">
        <v>60</v>
      </c>
    </row>
    <row r="172" spans="1:251" s="22" customFormat="1" ht="12" customHeight="1" x14ac:dyDescent="0.2">
      <c r="A172" s="23" t="s">
        <v>276</v>
      </c>
      <c r="B172" s="4">
        <v>40</v>
      </c>
      <c r="C172" s="69">
        <v>3.2</v>
      </c>
      <c r="D172" s="69">
        <v>0.4</v>
      </c>
      <c r="E172" s="69">
        <v>20.399999999999999</v>
      </c>
      <c r="F172" s="69">
        <v>100</v>
      </c>
      <c r="G172" s="4" t="s">
        <v>28</v>
      </c>
      <c r="H172" s="2" t="s">
        <v>191</v>
      </c>
    </row>
    <row r="173" spans="1:251" ht="12" customHeight="1" x14ac:dyDescent="0.2">
      <c r="A173" s="43" t="s">
        <v>34</v>
      </c>
      <c r="B173" s="5">
        <v>222</v>
      </c>
      <c r="C173" s="26">
        <v>0.13</v>
      </c>
      <c r="D173" s="26">
        <v>0.02</v>
      </c>
      <c r="E173" s="26">
        <v>15.2</v>
      </c>
      <c r="F173" s="26">
        <v>62</v>
      </c>
      <c r="G173" s="4" t="s">
        <v>35</v>
      </c>
      <c r="H173" s="23" t="s">
        <v>36</v>
      </c>
    </row>
    <row r="174" spans="1:251" ht="12" customHeight="1" x14ac:dyDescent="0.2">
      <c r="A174" s="28" t="s">
        <v>17</v>
      </c>
      <c r="B174" s="13">
        <f>SUM(B170:B173)</f>
        <v>502</v>
      </c>
      <c r="C174" s="29">
        <f>SUM(C170:C173)</f>
        <v>23.43</v>
      </c>
      <c r="D174" s="29">
        <f>SUM(D170:D173)</f>
        <v>20.41</v>
      </c>
      <c r="E174" s="29">
        <f>SUM(E170:E173)</f>
        <v>74.989999999999995</v>
      </c>
      <c r="F174" s="29">
        <f>SUM(F170:F173)</f>
        <v>577.66</v>
      </c>
      <c r="G174" s="13"/>
      <c r="H174" s="6"/>
    </row>
    <row r="175" spans="1:251" x14ac:dyDescent="0.2">
      <c r="A175" s="223" t="s">
        <v>285</v>
      </c>
      <c r="B175" s="223"/>
      <c r="C175" s="223"/>
      <c r="D175" s="223"/>
      <c r="E175" s="223"/>
      <c r="F175" s="223"/>
      <c r="G175" s="223"/>
      <c r="H175" s="223"/>
    </row>
    <row r="176" spans="1:251" ht="24.75" customHeight="1" x14ac:dyDescent="0.2">
      <c r="A176" s="6" t="s">
        <v>125</v>
      </c>
      <c r="B176" s="3">
        <v>200</v>
      </c>
      <c r="C176" s="10">
        <v>0.99</v>
      </c>
      <c r="D176" s="10">
        <v>3.9</v>
      </c>
      <c r="E176" s="10">
        <v>6.53</v>
      </c>
      <c r="F176" s="10">
        <v>64.42</v>
      </c>
      <c r="G176" s="1" t="s">
        <v>80</v>
      </c>
      <c r="H176" s="43" t="s">
        <v>70</v>
      </c>
    </row>
    <row r="177" spans="1:251" ht="12" customHeight="1" x14ac:dyDescent="0.2">
      <c r="A177" s="2" t="s">
        <v>198</v>
      </c>
      <c r="B177" s="4">
        <v>90</v>
      </c>
      <c r="C177" s="5">
        <v>11.1</v>
      </c>
      <c r="D177" s="5">
        <v>14.26</v>
      </c>
      <c r="E177" s="5">
        <v>10.199999999999999</v>
      </c>
      <c r="F177" s="5">
        <v>215.87</v>
      </c>
      <c r="G177" s="4" t="s">
        <v>265</v>
      </c>
      <c r="H177" s="6" t="s">
        <v>59</v>
      </c>
    </row>
    <row r="178" spans="1:251" ht="25.5" customHeight="1" x14ac:dyDescent="0.2">
      <c r="A178" s="6" t="s">
        <v>270</v>
      </c>
      <c r="B178" s="31">
        <v>150</v>
      </c>
      <c r="C178" s="10">
        <v>5.98</v>
      </c>
      <c r="D178" s="10">
        <v>5.8</v>
      </c>
      <c r="E178" s="10">
        <v>38.69</v>
      </c>
      <c r="F178" s="10">
        <v>228.81</v>
      </c>
      <c r="G178" s="39" t="s">
        <v>271</v>
      </c>
      <c r="H178" s="6" t="s">
        <v>194</v>
      </c>
    </row>
    <row r="179" spans="1:251" ht="35.25" customHeight="1" x14ac:dyDescent="0.2">
      <c r="A179" s="58" t="s">
        <v>81</v>
      </c>
      <c r="B179" s="3">
        <v>60</v>
      </c>
      <c r="C179" s="59">
        <v>1.38</v>
      </c>
      <c r="D179" s="59">
        <v>0.06</v>
      </c>
      <c r="E179" s="59">
        <v>4.9400000000000004</v>
      </c>
      <c r="F179" s="59">
        <v>26.6</v>
      </c>
      <c r="G179" s="60">
        <v>304</v>
      </c>
      <c r="H179" s="2" t="s">
        <v>82</v>
      </c>
    </row>
    <row r="180" spans="1:251" x14ac:dyDescent="0.2">
      <c r="A180" s="6" t="s">
        <v>252</v>
      </c>
      <c r="B180" s="4">
        <v>200</v>
      </c>
      <c r="C180" s="4">
        <v>0</v>
      </c>
      <c r="D180" s="4">
        <v>0</v>
      </c>
      <c r="E180" s="4">
        <v>19.97</v>
      </c>
      <c r="F180" s="4">
        <v>76</v>
      </c>
      <c r="G180" s="4" t="s">
        <v>253</v>
      </c>
      <c r="H180" s="2" t="s">
        <v>56</v>
      </c>
    </row>
    <row r="181" spans="1:251" s="94" customFormat="1" x14ac:dyDescent="0.2">
      <c r="A181" s="164" t="s">
        <v>27</v>
      </c>
      <c r="B181" s="97">
        <v>40</v>
      </c>
      <c r="C181" s="97">
        <v>2.6</v>
      </c>
      <c r="D181" s="97">
        <v>0.4</v>
      </c>
      <c r="E181" s="97">
        <v>17.2</v>
      </c>
      <c r="F181" s="97">
        <v>85</v>
      </c>
      <c r="G181" s="97" t="s">
        <v>28</v>
      </c>
      <c r="H181" s="95" t="s">
        <v>29</v>
      </c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6"/>
      <c r="U181" s="196"/>
      <c r="V181" s="196"/>
      <c r="W181" s="196"/>
      <c r="X181" s="196"/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196"/>
      <c r="AS181" s="196"/>
      <c r="AT181" s="196"/>
      <c r="AU181" s="196"/>
      <c r="AV181" s="196"/>
      <c r="AW181" s="196"/>
      <c r="AX181" s="196"/>
      <c r="AY181" s="196"/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196"/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  <c r="EU181" s="196"/>
      <c r="EV181" s="196"/>
      <c r="EW181" s="196"/>
      <c r="EX181" s="196"/>
      <c r="EY181" s="196"/>
      <c r="EZ181" s="196"/>
      <c r="FA181" s="196"/>
      <c r="FB181" s="196"/>
      <c r="FC181" s="196"/>
      <c r="FD181" s="196"/>
      <c r="FE181" s="196"/>
      <c r="FF181" s="196"/>
      <c r="FG181" s="196"/>
      <c r="FH181" s="196"/>
      <c r="FI181" s="196"/>
      <c r="FJ181" s="196"/>
      <c r="FK181" s="196"/>
      <c r="FL181" s="196"/>
      <c r="FM181" s="196"/>
      <c r="FN181" s="196"/>
      <c r="FO181" s="196"/>
      <c r="FP181" s="196"/>
      <c r="FQ181" s="196"/>
      <c r="FR181" s="196"/>
      <c r="FS181" s="196"/>
      <c r="FT181" s="196"/>
      <c r="FU181" s="196"/>
      <c r="FV181" s="196"/>
      <c r="FW181" s="196"/>
      <c r="FX181" s="196"/>
      <c r="FY181" s="196"/>
      <c r="FZ181" s="196"/>
      <c r="GA181" s="196"/>
      <c r="GB181" s="196"/>
      <c r="GC181" s="196"/>
      <c r="GD181" s="196"/>
      <c r="GE181" s="196"/>
      <c r="GF181" s="196"/>
      <c r="GG181" s="196"/>
      <c r="GH181" s="196"/>
      <c r="GI181" s="196"/>
      <c r="GJ181" s="196"/>
      <c r="GK181" s="196"/>
      <c r="GL181" s="196"/>
      <c r="GM181" s="196"/>
      <c r="GN181" s="196"/>
      <c r="GO181" s="196"/>
      <c r="GP181" s="196"/>
      <c r="GQ181" s="196"/>
      <c r="GR181" s="196"/>
      <c r="GS181" s="196"/>
      <c r="GT181" s="196"/>
      <c r="GU181" s="196"/>
      <c r="GV181" s="196"/>
      <c r="GW181" s="196"/>
      <c r="GX181" s="196"/>
      <c r="GY181" s="196"/>
      <c r="GZ181" s="196"/>
      <c r="HA181" s="196"/>
      <c r="HB181" s="196"/>
      <c r="HC181" s="196"/>
      <c r="HD181" s="196"/>
      <c r="HE181" s="196"/>
      <c r="HF181" s="196"/>
      <c r="HG181" s="196"/>
      <c r="HH181" s="196"/>
      <c r="HI181" s="196"/>
      <c r="HJ181" s="196"/>
      <c r="HK181" s="196"/>
      <c r="HL181" s="196"/>
      <c r="HM181" s="196"/>
      <c r="HN181" s="196"/>
      <c r="HO181" s="196"/>
      <c r="HP181" s="196"/>
      <c r="HQ181" s="196"/>
      <c r="HR181" s="196"/>
      <c r="HS181" s="196"/>
      <c r="HT181" s="196"/>
      <c r="HU181" s="196"/>
      <c r="HV181" s="196"/>
      <c r="HW181" s="196"/>
      <c r="HX181" s="196"/>
      <c r="HY181" s="196"/>
      <c r="HZ181" s="196"/>
      <c r="IA181" s="196"/>
      <c r="IB181" s="196"/>
      <c r="IC181" s="196"/>
      <c r="ID181" s="196"/>
      <c r="IE181" s="196"/>
      <c r="IF181" s="196"/>
      <c r="IG181" s="196"/>
      <c r="IH181" s="196"/>
      <c r="II181" s="196"/>
      <c r="IJ181" s="196"/>
      <c r="IK181" s="196"/>
      <c r="IL181" s="196"/>
      <c r="IM181" s="196"/>
      <c r="IN181" s="196"/>
      <c r="IO181" s="196"/>
      <c r="IP181" s="196"/>
      <c r="IQ181" s="196"/>
    </row>
    <row r="182" spans="1:251" s="94" customFormat="1" x14ac:dyDescent="0.2">
      <c r="A182" s="164" t="s">
        <v>190</v>
      </c>
      <c r="B182" s="96">
        <v>40</v>
      </c>
      <c r="C182" s="97">
        <v>3.2</v>
      </c>
      <c r="D182" s="97">
        <v>0.4</v>
      </c>
      <c r="E182" s="97">
        <v>20.399999999999999</v>
      </c>
      <c r="F182" s="97">
        <v>100</v>
      </c>
      <c r="G182" s="96" t="s">
        <v>28</v>
      </c>
      <c r="H182" s="98" t="s">
        <v>191</v>
      </c>
    </row>
    <row r="183" spans="1:251" x14ac:dyDescent="0.2">
      <c r="A183" s="28" t="s">
        <v>17</v>
      </c>
      <c r="B183" s="13">
        <f>SUM(B176:B182)</f>
        <v>780</v>
      </c>
      <c r="C183" s="91">
        <f>SUM(C176:C182)</f>
        <v>25.25</v>
      </c>
      <c r="D183" s="91">
        <f>SUM(D176:D182)</f>
        <v>24.819999999999997</v>
      </c>
      <c r="E183" s="91">
        <f>SUM(E176:E182)</f>
        <v>117.93</v>
      </c>
      <c r="F183" s="91">
        <f>SUM(F176:F182)</f>
        <v>796.7</v>
      </c>
      <c r="G183" s="13"/>
      <c r="H183" s="6"/>
    </row>
  </sheetData>
  <mergeCells count="73">
    <mergeCell ref="A1:H1"/>
    <mergeCell ref="A2:H2"/>
    <mergeCell ref="A3:H3"/>
    <mergeCell ref="A4:A5"/>
    <mergeCell ref="B4:F4"/>
    <mergeCell ref="G4:G5"/>
    <mergeCell ref="H4:H5"/>
    <mergeCell ref="A6:H6"/>
    <mergeCell ref="A22:H22"/>
    <mergeCell ref="A23:A24"/>
    <mergeCell ref="B23:F23"/>
    <mergeCell ref="G23:G24"/>
    <mergeCell ref="H23:H24"/>
    <mergeCell ref="A13:H13"/>
    <mergeCell ref="A25:H25"/>
    <mergeCell ref="A40:H40"/>
    <mergeCell ref="A41:A42"/>
    <mergeCell ref="B41:F41"/>
    <mergeCell ref="G41:G42"/>
    <mergeCell ref="H41:H42"/>
    <mergeCell ref="A32:H32"/>
    <mergeCell ref="A43:H43"/>
    <mergeCell ref="A58:H58"/>
    <mergeCell ref="A59:A60"/>
    <mergeCell ref="B59:F59"/>
    <mergeCell ref="G59:G60"/>
    <mergeCell ref="H59:H60"/>
    <mergeCell ref="A50:H50"/>
    <mergeCell ref="A61:H61"/>
    <mergeCell ref="A76:H76"/>
    <mergeCell ref="A77:A78"/>
    <mergeCell ref="B77:F77"/>
    <mergeCell ref="G77:G78"/>
    <mergeCell ref="H77:H78"/>
    <mergeCell ref="A67:H67"/>
    <mergeCell ref="A79:H79"/>
    <mergeCell ref="A93:H93"/>
    <mergeCell ref="A94:H94"/>
    <mergeCell ref="A95:A96"/>
    <mergeCell ref="B95:F95"/>
    <mergeCell ref="G95:G96"/>
    <mergeCell ref="H95:H96"/>
    <mergeCell ref="A85:H85"/>
    <mergeCell ref="A97:H97"/>
    <mergeCell ref="A111:H111"/>
    <mergeCell ref="A112:A113"/>
    <mergeCell ref="B112:F112"/>
    <mergeCell ref="G112:G113"/>
    <mergeCell ref="H112:H113"/>
    <mergeCell ref="A103:H103"/>
    <mergeCell ref="A114:H114"/>
    <mergeCell ref="A129:H129"/>
    <mergeCell ref="A130:A131"/>
    <mergeCell ref="B130:F130"/>
    <mergeCell ref="G130:G131"/>
    <mergeCell ref="H130:H131"/>
    <mergeCell ref="A120:H120"/>
    <mergeCell ref="A132:H132"/>
    <mergeCell ref="A148:H148"/>
    <mergeCell ref="A149:A150"/>
    <mergeCell ref="B149:F149"/>
    <mergeCell ref="G149:G150"/>
    <mergeCell ref="H149:H150"/>
    <mergeCell ref="A139:H139"/>
    <mergeCell ref="A175:H175"/>
    <mergeCell ref="A169:H169"/>
    <mergeCell ref="A151:H151"/>
    <mergeCell ref="A166:H166"/>
    <mergeCell ref="A167:A168"/>
    <mergeCell ref="B167:F167"/>
    <mergeCell ref="G167:G168"/>
    <mergeCell ref="H167:H168"/>
    <mergeCell ref="A158:H158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Белолипецких</vt:lpstr>
      <vt:lpstr>Канева</vt:lpstr>
      <vt:lpstr>Падерина</vt:lpstr>
      <vt:lpstr>Точеная</vt:lpstr>
      <vt:lpstr>Медведева</vt:lpstr>
      <vt:lpstr>Тищенко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cp:lastPrinted>2024-01-25T07:44:46Z</cp:lastPrinted>
  <dcterms:created xsi:type="dcterms:W3CDTF">2015-06-05T18:19:34Z</dcterms:created>
  <dcterms:modified xsi:type="dcterms:W3CDTF">2024-03-22T10:40:41Z</dcterms:modified>
</cp:coreProperties>
</file>