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6468" activeTab="5"/>
  </bookViews>
  <sheets>
    <sheet name="Ребенок 1" sheetId="1" r:id="rId1"/>
    <sheet name="Ребенок 2" sheetId="2" r:id="rId2"/>
    <sheet name="Ребенок 3" sheetId="4" r:id="rId3"/>
    <sheet name="Ребенок 4" sheetId="3" r:id="rId4"/>
    <sheet name="Ребенок 6" sheetId="5" r:id="rId5"/>
    <sheet name="Ребенок 5" sheetId="6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4" i="6" l="1"/>
  <c r="E174" i="6"/>
  <c r="D174" i="6"/>
  <c r="C174" i="6"/>
  <c r="B174" i="6"/>
  <c r="E157" i="6"/>
  <c r="C157" i="6"/>
  <c r="B157" i="6"/>
  <c r="F153" i="6"/>
  <c r="F157" i="6" s="1"/>
  <c r="D153" i="6"/>
  <c r="D157" i="6" s="1"/>
  <c r="F140" i="6"/>
  <c r="E140" i="6"/>
  <c r="D140" i="6"/>
  <c r="C140" i="6"/>
  <c r="B140" i="6"/>
  <c r="D122" i="6"/>
  <c r="C122" i="6"/>
  <c r="B122" i="6"/>
  <c r="F119" i="6"/>
  <c r="F122" i="6" s="1"/>
  <c r="E119" i="6"/>
  <c r="E122" i="6" s="1"/>
  <c r="F105" i="6"/>
  <c r="E105" i="6"/>
  <c r="D105" i="6"/>
  <c r="C105" i="6"/>
  <c r="B105" i="6"/>
  <c r="F88" i="6"/>
  <c r="E88" i="6"/>
  <c r="D88" i="6"/>
  <c r="C88" i="6"/>
  <c r="B88" i="6"/>
  <c r="F72" i="6"/>
  <c r="E72" i="6"/>
  <c r="D72" i="6"/>
  <c r="C72" i="6"/>
  <c r="B72" i="6"/>
  <c r="F55" i="6"/>
  <c r="E55" i="6"/>
  <c r="D55" i="6"/>
  <c r="C55" i="6"/>
  <c r="B55" i="6"/>
  <c r="F37" i="6"/>
  <c r="E37" i="6"/>
  <c r="D37" i="6"/>
  <c r="C37" i="6"/>
  <c r="B37" i="6"/>
  <c r="F20" i="6"/>
  <c r="E20" i="6"/>
  <c r="D20" i="6"/>
  <c r="C20" i="6"/>
  <c r="B20" i="6"/>
  <c r="F95" i="6" l="1"/>
  <c r="E95" i="6"/>
  <c r="C9" i="6"/>
  <c r="D9" i="6"/>
  <c r="E9" i="6"/>
  <c r="F9" i="6"/>
  <c r="F8" i="6"/>
  <c r="E8" i="6"/>
  <c r="B166" i="6" l="1"/>
  <c r="F162" i="6"/>
  <c r="F166" i="6" s="1"/>
  <c r="E162" i="6"/>
  <c r="E166" i="6" s="1"/>
  <c r="D162" i="6"/>
  <c r="D166" i="6" s="1"/>
  <c r="C162" i="6"/>
  <c r="C166" i="6" s="1"/>
  <c r="D150" i="6"/>
  <c r="C150" i="6"/>
  <c r="B150" i="6"/>
  <c r="F147" i="6"/>
  <c r="F150" i="6" s="1"/>
  <c r="E147" i="6"/>
  <c r="E150" i="6" s="1"/>
  <c r="B132" i="6"/>
  <c r="F130" i="6"/>
  <c r="F132" i="6" s="1"/>
  <c r="E130" i="6"/>
  <c r="E132" i="6" s="1"/>
  <c r="D130" i="6"/>
  <c r="D132" i="6" s="1"/>
  <c r="C130" i="6"/>
  <c r="C132" i="6" s="1"/>
  <c r="F114" i="6"/>
  <c r="E114" i="6"/>
  <c r="D114" i="6"/>
  <c r="C114" i="6"/>
  <c r="B114" i="6"/>
  <c r="B98" i="6"/>
  <c r="F96" i="6"/>
  <c r="F98" i="6" s="1"/>
  <c r="E96" i="6"/>
  <c r="E98" i="6" s="1"/>
  <c r="D96" i="6"/>
  <c r="D98" i="6" s="1"/>
  <c r="C96" i="6"/>
  <c r="C98" i="6" s="1"/>
  <c r="F81" i="6"/>
  <c r="D81" i="6"/>
  <c r="C81" i="6"/>
  <c r="B81" i="6"/>
  <c r="E81" i="6"/>
  <c r="F64" i="6"/>
  <c r="E64" i="6"/>
  <c r="D64" i="6"/>
  <c r="C64" i="6"/>
  <c r="B64" i="6"/>
  <c r="F47" i="6"/>
  <c r="B47" i="6"/>
  <c r="F42" i="6"/>
  <c r="E42" i="6"/>
  <c r="E47" i="6" s="1"/>
  <c r="D42" i="6"/>
  <c r="D47" i="6" s="1"/>
  <c r="C42" i="6"/>
  <c r="C47" i="6" s="1"/>
  <c r="B30" i="6"/>
  <c r="F28" i="6"/>
  <c r="E28" i="6"/>
  <c r="D28" i="6"/>
  <c r="D30" i="6" s="1"/>
  <c r="C28" i="6"/>
  <c r="C30" i="6" s="1"/>
  <c r="F27" i="6"/>
  <c r="F30" i="6" s="1"/>
  <c r="E27" i="6"/>
  <c r="E30" i="6" s="1"/>
  <c r="F12" i="6"/>
  <c r="B12" i="6"/>
  <c r="E12" i="6"/>
  <c r="D12" i="6"/>
  <c r="C12" i="6"/>
  <c r="F148" i="1" l="1"/>
  <c r="E148" i="1"/>
  <c r="F163" i="3" l="1"/>
  <c r="E163" i="3"/>
  <c r="D163" i="3"/>
  <c r="C163" i="3"/>
  <c r="C98" i="5" l="1"/>
  <c r="D98" i="5"/>
  <c r="E98" i="5"/>
  <c r="F98" i="5"/>
  <c r="B98" i="5"/>
  <c r="F86" i="5"/>
  <c r="E86" i="5"/>
  <c r="F149" i="3"/>
  <c r="E149" i="3"/>
  <c r="F119" i="3"/>
  <c r="E119" i="3"/>
  <c r="D119" i="3"/>
  <c r="C119" i="3"/>
  <c r="F42" i="3"/>
  <c r="E42" i="3"/>
  <c r="D42" i="3"/>
  <c r="C42" i="3"/>
  <c r="C136" i="4"/>
  <c r="D136" i="4"/>
  <c r="E136" i="4"/>
  <c r="F136" i="4"/>
  <c r="B136" i="4"/>
  <c r="C135" i="2"/>
  <c r="D135" i="2"/>
  <c r="B135" i="2"/>
  <c r="F133" i="2"/>
  <c r="F135" i="2" s="1"/>
  <c r="E133" i="2"/>
  <c r="E135" i="2" s="1"/>
  <c r="F89" i="5" l="1"/>
  <c r="E89" i="5"/>
  <c r="D89" i="5"/>
  <c r="C89" i="5"/>
  <c r="B89" i="5"/>
  <c r="F80" i="5"/>
  <c r="E80" i="5"/>
  <c r="D80" i="5"/>
  <c r="C80" i="5"/>
  <c r="B80" i="5"/>
  <c r="F70" i="5"/>
  <c r="E70" i="5"/>
  <c r="D70" i="5"/>
  <c r="C70" i="5"/>
  <c r="B70" i="5"/>
  <c r="F61" i="5"/>
  <c r="E61" i="5"/>
  <c r="D61" i="5"/>
  <c r="C61" i="5"/>
  <c r="B61" i="5"/>
  <c r="D51" i="5"/>
  <c r="C51" i="5"/>
  <c r="B51" i="5"/>
  <c r="F48" i="5"/>
  <c r="F51" i="5" s="1"/>
  <c r="E48" i="5"/>
  <c r="E51" i="5" s="1"/>
  <c r="F41" i="5"/>
  <c r="E41" i="5"/>
  <c r="D41" i="5"/>
  <c r="C41" i="5"/>
  <c r="B41" i="5"/>
  <c r="F31" i="5"/>
  <c r="E31" i="5"/>
  <c r="D31" i="5"/>
  <c r="C31" i="5"/>
  <c r="B31" i="5"/>
  <c r="D21" i="5"/>
  <c r="C21" i="5"/>
  <c r="B21" i="5"/>
  <c r="F18" i="5"/>
  <c r="F21" i="5" s="1"/>
  <c r="E18" i="5"/>
  <c r="E21" i="5" s="1"/>
  <c r="D12" i="5"/>
  <c r="C12" i="5"/>
  <c r="B12" i="5"/>
  <c r="F11" i="5"/>
  <c r="F12" i="5" s="1"/>
  <c r="E11" i="5"/>
  <c r="E12" i="5" s="1"/>
  <c r="F175" i="3" l="1"/>
  <c r="E175" i="3"/>
  <c r="D175" i="3"/>
  <c r="C175" i="3"/>
  <c r="B175" i="3"/>
  <c r="D167" i="3"/>
  <c r="C167" i="3"/>
  <c r="B167" i="3"/>
  <c r="F167" i="3"/>
  <c r="E167" i="3"/>
  <c r="E158" i="3"/>
  <c r="C158" i="3"/>
  <c r="B158" i="3"/>
  <c r="F158" i="3"/>
  <c r="D158" i="3"/>
  <c r="F151" i="3"/>
  <c r="E151" i="3"/>
  <c r="D151" i="3"/>
  <c r="C151" i="3"/>
  <c r="B151" i="3"/>
  <c r="F142" i="3"/>
  <c r="E142" i="3"/>
  <c r="D142" i="3"/>
  <c r="C142" i="3"/>
  <c r="B142" i="3"/>
  <c r="B134" i="3"/>
  <c r="F130" i="3"/>
  <c r="F134" i="3" s="1"/>
  <c r="E130" i="3"/>
  <c r="E134" i="3" s="1"/>
  <c r="D130" i="3"/>
  <c r="D134" i="3" s="1"/>
  <c r="C130" i="3"/>
  <c r="C134" i="3" s="1"/>
  <c r="D124" i="3"/>
  <c r="C124" i="3"/>
  <c r="B124" i="3"/>
  <c r="F122" i="3"/>
  <c r="F124" i="3" s="1"/>
  <c r="E122" i="3"/>
  <c r="E124" i="3" s="1"/>
  <c r="F116" i="3"/>
  <c r="E116" i="3"/>
  <c r="D116" i="3"/>
  <c r="C116" i="3"/>
  <c r="B116" i="3"/>
  <c r="F107" i="3"/>
  <c r="E107" i="3"/>
  <c r="D107" i="3"/>
  <c r="C107" i="3"/>
  <c r="B107" i="3"/>
  <c r="F99" i="3"/>
  <c r="E99" i="3"/>
  <c r="D99" i="3"/>
  <c r="C99" i="3"/>
  <c r="B99" i="3"/>
  <c r="F89" i="3"/>
  <c r="E89" i="3"/>
  <c r="D89" i="3"/>
  <c r="C89" i="3"/>
  <c r="B89" i="3"/>
  <c r="D82" i="3"/>
  <c r="C82" i="3"/>
  <c r="B82" i="3"/>
  <c r="F80" i="3"/>
  <c r="F82" i="3" s="1"/>
  <c r="E80" i="3"/>
  <c r="E82" i="3" s="1"/>
  <c r="F72" i="3"/>
  <c r="E72" i="3"/>
  <c r="D72" i="3"/>
  <c r="C72" i="3"/>
  <c r="B72" i="3"/>
  <c r="D64" i="3"/>
  <c r="B64" i="3"/>
  <c r="F61" i="3"/>
  <c r="F64" i="3" s="1"/>
  <c r="E61" i="3"/>
  <c r="E64" i="3" s="1"/>
  <c r="C61" i="3"/>
  <c r="C64" i="3" s="1"/>
  <c r="F55" i="3"/>
  <c r="E55" i="3"/>
  <c r="D55" i="3"/>
  <c r="C55" i="3"/>
  <c r="B55" i="3"/>
  <c r="F47" i="3"/>
  <c r="E47" i="3"/>
  <c r="D47" i="3"/>
  <c r="C47" i="3"/>
  <c r="B47" i="3"/>
  <c r="F37" i="3"/>
  <c r="E37" i="3"/>
  <c r="D37" i="3"/>
  <c r="C37" i="3"/>
  <c r="B37" i="3"/>
  <c r="B30" i="3"/>
  <c r="F28" i="3"/>
  <c r="E28" i="3"/>
  <c r="F27" i="3"/>
  <c r="E27" i="3"/>
  <c r="D27" i="3"/>
  <c r="D30" i="3" s="1"/>
  <c r="C27" i="3"/>
  <c r="C30" i="3" s="1"/>
  <c r="F21" i="3"/>
  <c r="E21" i="3"/>
  <c r="D21" i="3"/>
  <c r="C21" i="3"/>
  <c r="B21" i="3"/>
  <c r="B12" i="3"/>
  <c r="F9" i="3"/>
  <c r="F12" i="3" s="1"/>
  <c r="E9" i="3"/>
  <c r="E12" i="3" s="1"/>
  <c r="D9" i="3"/>
  <c r="D12" i="3" s="1"/>
  <c r="C9" i="3"/>
  <c r="C12" i="3" s="1"/>
  <c r="F30" i="3" l="1"/>
  <c r="E30" i="3"/>
  <c r="F71" i="4"/>
  <c r="E71" i="4"/>
  <c r="F157" i="4" l="1"/>
  <c r="E157" i="4"/>
  <c r="D157" i="4"/>
  <c r="C157" i="4"/>
  <c r="B157" i="4"/>
  <c r="D150" i="4"/>
  <c r="C150" i="4"/>
  <c r="B150" i="4"/>
  <c r="F150" i="4"/>
  <c r="E150" i="4"/>
  <c r="F142" i="4"/>
  <c r="E142" i="4"/>
  <c r="D142" i="4"/>
  <c r="C142" i="4"/>
  <c r="B142" i="4"/>
  <c r="F128" i="4"/>
  <c r="E128" i="4"/>
  <c r="D128" i="4"/>
  <c r="C128" i="4"/>
  <c r="B128" i="4"/>
  <c r="F121" i="4"/>
  <c r="E121" i="4"/>
  <c r="D121" i="4"/>
  <c r="C121" i="4"/>
  <c r="B121" i="4"/>
  <c r="D111" i="4"/>
  <c r="C111" i="4"/>
  <c r="B111" i="4"/>
  <c r="F109" i="4"/>
  <c r="F111" i="4" s="1"/>
  <c r="E109" i="4"/>
  <c r="E111" i="4" s="1"/>
  <c r="F103" i="4"/>
  <c r="E103" i="4"/>
  <c r="D103" i="4"/>
  <c r="C103" i="4"/>
  <c r="B103" i="4"/>
  <c r="F94" i="4"/>
  <c r="E94" i="4"/>
  <c r="D94" i="4"/>
  <c r="C94" i="4"/>
  <c r="B94" i="4"/>
  <c r="D88" i="4"/>
  <c r="C88" i="4"/>
  <c r="B88" i="4"/>
  <c r="F88" i="4"/>
  <c r="E88" i="4"/>
  <c r="F79" i="4"/>
  <c r="E79" i="4"/>
  <c r="D79" i="4"/>
  <c r="C79" i="4"/>
  <c r="B79" i="4"/>
  <c r="F73" i="4"/>
  <c r="E73" i="4"/>
  <c r="D73" i="4"/>
  <c r="C73" i="4"/>
  <c r="B73" i="4"/>
  <c r="F64" i="4"/>
  <c r="E64" i="4"/>
  <c r="D64" i="4"/>
  <c r="C64" i="4"/>
  <c r="B64" i="4"/>
  <c r="F57" i="4"/>
  <c r="E57" i="4"/>
  <c r="D57" i="4"/>
  <c r="C57" i="4"/>
  <c r="B57" i="4"/>
  <c r="F48" i="4"/>
  <c r="E48" i="4"/>
  <c r="D48" i="4"/>
  <c r="C48" i="4"/>
  <c r="B48" i="4"/>
  <c r="F41" i="4"/>
  <c r="E41" i="4"/>
  <c r="D41" i="4"/>
  <c r="C41" i="4"/>
  <c r="B41" i="4"/>
  <c r="F32" i="4"/>
  <c r="E32" i="4"/>
  <c r="D32" i="4"/>
  <c r="C32" i="4"/>
  <c r="B32" i="4"/>
  <c r="D26" i="4"/>
  <c r="C26" i="4"/>
  <c r="B26" i="4"/>
  <c r="F26" i="4"/>
  <c r="E26" i="4"/>
  <c r="F18" i="4"/>
  <c r="E18" i="4"/>
  <c r="D18" i="4"/>
  <c r="C18" i="4"/>
  <c r="B18" i="4"/>
  <c r="D11" i="4"/>
  <c r="C11" i="4"/>
  <c r="B11" i="4"/>
  <c r="F11" i="4"/>
  <c r="E11" i="4"/>
  <c r="F32" i="2" l="1"/>
  <c r="F34" i="2" s="1"/>
  <c r="E32" i="2"/>
  <c r="E34" i="2" s="1"/>
  <c r="F156" i="2"/>
  <c r="E156" i="2"/>
  <c r="D156" i="2"/>
  <c r="C156" i="2"/>
  <c r="B156" i="2"/>
  <c r="D149" i="2"/>
  <c r="C149" i="2"/>
  <c r="B149" i="2"/>
  <c r="F149" i="2"/>
  <c r="E149" i="2"/>
  <c r="E141" i="2"/>
  <c r="C141" i="2"/>
  <c r="B141" i="2"/>
  <c r="F141" i="2"/>
  <c r="D141" i="2"/>
  <c r="F127" i="2"/>
  <c r="E127" i="2"/>
  <c r="D127" i="2"/>
  <c r="C127" i="2"/>
  <c r="B127" i="2"/>
  <c r="B120" i="2"/>
  <c r="F120" i="2"/>
  <c r="E120" i="2"/>
  <c r="D120" i="2"/>
  <c r="C120" i="2"/>
  <c r="D110" i="2"/>
  <c r="C110" i="2"/>
  <c r="B110" i="2"/>
  <c r="F109" i="2"/>
  <c r="F110" i="2" s="1"/>
  <c r="E109" i="2"/>
  <c r="E110" i="2" s="1"/>
  <c r="F103" i="2"/>
  <c r="E103" i="2"/>
  <c r="D103" i="2"/>
  <c r="C103" i="2"/>
  <c r="B103" i="2"/>
  <c r="F95" i="2"/>
  <c r="E95" i="2"/>
  <c r="D95" i="2"/>
  <c r="C95" i="2"/>
  <c r="B95" i="2"/>
  <c r="F89" i="2"/>
  <c r="E89" i="2"/>
  <c r="D89" i="2"/>
  <c r="C89" i="2"/>
  <c r="B89" i="2"/>
  <c r="F80" i="2"/>
  <c r="E80" i="2"/>
  <c r="D80" i="2"/>
  <c r="C80" i="2"/>
  <c r="B80" i="2"/>
  <c r="D74" i="2"/>
  <c r="C74" i="2"/>
  <c r="B74" i="2"/>
  <c r="F72" i="2"/>
  <c r="F74" i="2" s="1"/>
  <c r="E72" i="2"/>
  <c r="E74" i="2" s="1"/>
  <c r="F65" i="2"/>
  <c r="E65" i="2"/>
  <c r="D65" i="2"/>
  <c r="C65" i="2"/>
  <c r="B65" i="2"/>
  <c r="D58" i="2"/>
  <c r="B58" i="2"/>
  <c r="F58" i="2"/>
  <c r="E58" i="2"/>
  <c r="C58" i="2"/>
  <c r="F50" i="2"/>
  <c r="E50" i="2"/>
  <c r="D50" i="2"/>
  <c r="C50" i="2"/>
  <c r="B50" i="2"/>
  <c r="F43" i="2"/>
  <c r="E43" i="2"/>
  <c r="D43" i="2"/>
  <c r="C43" i="2"/>
  <c r="B43" i="2"/>
  <c r="D34" i="2"/>
  <c r="C34" i="2"/>
  <c r="B34" i="2"/>
  <c r="B27" i="2"/>
  <c r="F25" i="2"/>
  <c r="E25" i="2"/>
  <c r="D27" i="2"/>
  <c r="C27" i="2"/>
  <c r="F19" i="2"/>
  <c r="E19" i="2"/>
  <c r="D19" i="2"/>
  <c r="C19" i="2"/>
  <c r="B19" i="2"/>
  <c r="B11" i="2"/>
  <c r="F11" i="2"/>
  <c r="E11" i="2"/>
  <c r="D11" i="2"/>
  <c r="C11" i="2"/>
  <c r="F27" i="2" l="1"/>
  <c r="E27" i="2"/>
  <c r="F95" i="1"/>
  <c r="E95" i="1"/>
  <c r="F8" i="1" l="1"/>
  <c r="F12" i="1" s="1"/>
  <c r="E8" i="1"/>
  <c r="E12" i="1" s="1"/>
  <c r="F174" i="1"/>
  <c r="E174" i="1"/>
  <c r="D174" i="1"/>
  <c r="C174" i="1"/>
  <c r="B174" i="1"/>
  <c r="D166" i="1"/>
  <c r="C166" i="1"/>
  <c r="B166" i="1"/>
  <c r="F166" i="1"/>
  <c r="E166" i="1"/>
  <c r="E157" i="1"/>
  <c r="C157" i="1"/>
  <c r="B157" i="1"/>
  <c r="F157" i="1"/>
  <c r="D157" i="1"/>
  <c r="F150" i="1"/>
  <c r="E150" i="1"/>
  <c r="D150" i="1"/>
  <c r="C150" i="1"/>
  <c r="B150" i="1"/>
  <c r="F140" i="1"/>
  <c r="E140" i="1"/>
  <c r="D140" i="1"/>
  <c r="C140" i="1"/>
  <c r="B140" i="1"/>
  <c r="B132" i="1"/>
  <c r="F132" i="1"/>
  <c r="E132" i="1"/>
  <c r="D132" i="1"/>
  <c r="C132" i="1"/>
  <c r="D122" i="1"/>
  <c r="C122" i="1"/>
  <c r="B122" i="1"/>
  <c r="F120" i="1"/>
  <c r="F122" i="1" s="1"/>
  <c r="E120" i="1"/>
  <c r="E122" i="1" s="1"/>
  <c r="F114" i="1"/>
  <c r="E114" i="1"/>
  <c r="D114" i="1"/>
  <c r="C114" i="1"/>
  <c r="B114" i="1"/>
  <c r="F105" i="1"/>
  <c r="E105" i="1"/>
  <c r="D105" i="1"/>
  <c r="C105" i="1"/>
  <c r="B105" i="1"/>
  <c r="F98" i="1"/>
  <c r="E98" i="1"/>
  <c r="D98" i="1"/>
  <c r="C98" i="1"/>
  <c r="B98" i="1"/>
  <c r="F88" i="1"/>
  <c r="E88" i="1"/>
  <c r="D88" i="1"/>
  <c r="C88" i="1"/>
  <c r="B88" i="1"/>
  <c r="D81" i="1"/>
  <c r="C81" i="1"/>
  <c r="B81" i="1"/>
  <c r="F81" i="1"/>
  <c r="E81" i="1"/>
  <c r="F72" i="1"/>
  <c r="E72" i="1"/>
  <c r="D72" i="1"/>
  <c r="C72" i="1"/>
  <c r="B72" i="1"/>
  <c r="D64" i="1"/>
  <c r="B64" i="1"/>
  <c r="F64" i="1"/>
  <c r="E64" i="1"/>
  <c r="C64" i="1"/>
  <c r="F55" i="1"/>
  <c r="E55" i="1"/>
  <c r="D55" i="1"/>
  <c r="C55" i="1"/>
  <c r="B55" i="1"/>
  <c r="F47" i="1"/>
  <c r="E47" i="1"/>
  <c r="D47" i="1"/>
  <c r="C47" i="1"/>
  <c r="B47" i="1"/>
  <c r="F37" i="1"/>
  <c r="E37" i="1"/>
  <c r="D37" i="1"/>
  <c r="C37" i="1"/>
  <c r="B37" i="1"/>
  <c r="B30" i="1"/>
  <c r="F27" i="1"/>
  <c r="E27" i="1"/>
  <c r="D30" i="1"/>
  <c r="C30" i="1"/>
  <c r="F20" i="1"/>
  <c r="E20" i="1"/>
  <c r="D20" i="1"/>
  <c r="C20" i="1"/>
  <c r="B20" i="1"/>
  <c r="B12" i="1"/>
  <c r="D12" i="1"/>
  <c r="C12" i="1"/>
  <c r="E30" i="1" l="1"/>
  <c r="F30" i="1"/>
</calcChain>
</file>

<file path=xl/sharedStrings.xml><?xml version="1.0" encoding="utf-8"?>
<sst xmlns="http://schemas.openxmlformats.org/spreadsheetml/2006/main" count="2345" uniqueCount="305">
  <si>
    <t>1 неделя</t>
  </si>
  <si>
    <t>ПОНЕДЕЛЬНИК</t>
  </si>
  <si>
    <t>НАИМЕНОВАНИЕ</t>
  </si>
  <si>
    <t>7-11 лет</t>
  </si>
  <si>
    <t>№ ТК</t>
  </si>
  <si>
    <t>№ ПО СБОРНИКУ РЕЦЕПТУР</t>
  </si>
  <si>
    <t>ВЫХОД, гр</t>
  </si>
  <si>
    <t>Белки, гр</t>
  </si>
  <si>
    <t>Жиры, гр</t>
  </si>
  <si>
    <t>Углеводы,гр</t>
  </si>
  <si>
    <t>ККАЛ</t>
  </si>
  <si>
    <t>ЗАВТРАК</t>
  </si>
  <si>
    <t>ТТК № 265</t>
  </si>
  <si>
    <t xml:space="preserve">Чай с сахаром </t>
  </si>
  <si>
    <t>685/1</t>
  </si>
  <si>
    <t>Москва 2004 № 685</t>
  </si>
  <si>
    <t>Сок фруктовый в упаковке 0,2</t>
  </si>
  <si>
    <t>ИТОГО</t>
  </si>
  <si>
    <t>101/2</t>
  </si>
  <si>
    <t>Пермь 2018 № 101</t>
  </si>
  <si>
    <t>Москва 2011 № 312</t>
  </si>
  <si>
    <t>Овощи свежие и консервированные порциями (помидоры свежие в нарезку с горошком консерв.)</t>
  </si>
  <si>
    <t>303</t>
  </si>
  <si>
    <t>ТТК № 303</t>
  </si>
  <si>
    <t>Компот из компотной смеси</t>
  </si>
  <si>
    <t>113/1</t>
  </si>
  <si>
    <t>ТТК № 113</t>
  </si>
  <si>
    <t>Хлеб " Дарницкий" порциями</t>
  </si>
  <si>
    <t>11</t>
  </si>
  <si>
    <t>ТТК № 10</t>
  </si>
  <si>
    <t>ВТОРНИК</t>
  </si>
  <si>
    <t xml:space="preserve">Фрукты свежие порциями </t>
  </si>
  <si>
    <t>338/2</t>
  </si>
  <si>
    <t>Москва 2011 № 338</t>
  </si>
  <si>
    <t>Чай с сахаром и лимоном</t>
  </si>
  <si>
    <t>686/1</t>
  </si>
  <si>
    <t>Москва 2004 № 686</t>
  </si>
  <si>
    <t>Суп картофельный с горохом</t>
  </si>
  <si>
    <t>102/4</t>
  </si>
  <si>
    <t>Москва 2011 №102</t>
  </si>
  <si>
    <t>Мясо с овощами "Болоньез"</t>
  </si>
  <si>
    <t>35/2</t>
  </si>
  <si>
    <t>ТТК № 35</t>
  </si>
  <si>
    <t>Компот из кураги</t>
  </si>
  <si>
    <t>93/1</t>
  </si>
  <si>
    <t>ТТК № 93</t>
  </si>
  <si>
    <t>СРЕДА</t>
  </si>
  <si>
    <t>Москва 2003 № 157</t>
  </si>
  <si>
    <t>Овощи свежие порциями (помидор свежий в нарезку)</t>
  </si>
  <si>
    <t>71/4</t>
  </si>
  <si>
    <t>ТТК № 71</t>
  </si>
  <si>
    <t>107/3</t>
  </si>
  <si>
    <t>ТТК № 107</t>
  </si>
  <si>
    <t>ТТК 110/1</t>
  </si>
  <si>
    <t>Компот из черной смородины</t>
  </si>
  <si>
    <t>89/2</t>
  </si>
  <si>
    <t>ТТК № 89</t>
  </si>
  <si>
    <t>ЧЕТВЕРГ</t>
  </si>
  <si>
    <t>Москва 2011 № 99</t>
  </si>
  <si>
    <t>Москва 2003 № 169</t>
  </si>
  <si>
    <t>ТТК № 99</t>
  </si>
  <si>
    <t>Овощи порциями (капуста квашеная со свеклой отварной)</t>
  </si>
  <si>
    <t>ТТК № 306</t>
  </si>
  <si>
    <t xml:space="preserve">Компот из яблок и вишни </t>
  </si>
  <si>
    <t>Пермь 2018 № 492</t>
  </si>
  <si>
    <t>ПЯТНИЦА</t>
  </si>
  <si>
    <t>Картофель запеченный (из отварного)</t>
  </si>
  <si>
    <t>313/3</t>
  </si>
  <si>
    <t>Москва 2011 № 313</t>
  </si>
  <si>
    <t>11/2</t>
  </si>
  <si>
    <t>ТТК № 106</t>
  </si>
  <si>
    <t>ТТК № 352</t>
  </si>
  <si>
    <t>2 неделя</t>
  </si>
  <si>
    <t>ТТК № 100</t>
  </si>
  <si>
    <t>Москва 2011 № 280</t>
  </si>
  <si>
    <t>ТТК № 390</t>
  </si>
  <si>
    <t xml:space="preserve">Компот из свежих яблок </t>
  </si>
  <si>
    <t>90/1</t>
  </si>
  <si>
    <t>ТТК № 90</t>
  </si>
  <si>
    <t>Москва 2011 № 294</t>
  </si>
  <si>
    <t>106/3</t>
  </si>
  <si>
    <t>Овощи свежие и консервиров. порциями (помидоры свежие в нарезку с кукурузой и горошком консерв.)</t>
  </si>
  <si>
    <t>ТТК № 304</t>
  </si>
  <si>
    <t>ТТК № 117</t>
  </si>
  <si>
    <t>Модуль 3</t>
  </si>
  <si>
    <t>Каша вязкая"Дружба" (на воде с маслом подсолнечным)</t>
  </si>
  <si>
    <t>265/3</t>
  </si>
  <si>
    <t>11/1</t>
  </si>
  <si>
    <t>Рассольник "Домашний" (без сметаны)</t>
  </si>
  <si>
    <t>Шницель "Нежный" (без яиц и глютена)</t>
  </si>
  <si>
    <t>352/2</t>
  </si>
  <si>
    <t>Биточки из мяса птицы (без глютена)</t>
  </si>
  <si>
    <t>294/8</t>
  </si>
  <si>
    <t>Капуста тушеная (без муки)</t>
  </si>
  <si>
    <t>109/3</t>
  </si>
  <si>
    <t>ТТК № 109</t>
  </si>
  <si>
    <t>Каша пшенная рассыпчатая ( с маслом подсолнечным)</t>
  </si>
  <si>
    <t>302/2</t>
  </si>
  <si>
    <t>Москва 2011 № 302</t>
  </si>
  <si>
    <t>Картофельное пюре (на отваре с маслом подсолнечным)</t>
  </si>
  <si>
    <t>312/2</t>
  </si>
  <si>
    <t>Борщ из свежей капусты с картофелем  (без сметаны)</t>
  </si>
  <si>
    <t>Котлета "Киевская" (без глютена)</t>
  </si>
  <si>
    <t>169/5</t>
  </si>
  <si>
    <t>Рис рассыпчатый отварной( из пропаренной крупы) с маслом подсолнечным</t>
  </si>
  <si>
    <t>110/3</t>
  </si>
  <si>
    <t>Овощи свежие и консервиров. порциями (помидоры свежие в нарезку с кукуруз.консерв.)</t>
  </si>
  <si>
    <t>ТТК № 305</t>
  </si>
  <si>
    <t>Фрикадельки из свинины (без глютена)</t>
  </si>
  <si>
    <t>280/1</t>
  </si>
  <si>
    <t>Суп из овощей (без сметаны)</t>
  </si>
  <si>
    <t>99/4</t>
  </si>
  <si>
    <t>Каша гречневая рассыпчатая (с маслом подсолнечным)</t>
  </si>
  <si>
    <t>99/2</t>
  </si>
  <si>
    <t>Каша вязкая кукурузная (на воде с маслом подсолнечным)</t>
  </si>
  <si>
    <t>117/4</t>
  </si>
  <si>
    <t>Фрукты свежие порциями</t>
  </si>
  <si>
    <t xml:space="preserve">Суп картофельный </t>
  </si>
  <si>
    <t>97</t>
  </si>
  <si>
    <t>Москва 2011 № 97</t>
  </si>
  <si>
    <t>Каша  вязкая рисовая (на воде с маслом подсолнечным)</t>
  </si>
  <si>
    <t>100/6</t>
  </si>
  <si>
    <t>Колбаски "Сочные" (без глютена)</t>
  </si>
  <si>
    <t>390/1</t>
  </si>
  <si>
    <t>Птица в соусе с томатом (без сметаны и глютена)</t>
  </si>
  <si>
    <t>367/7</t>
  </si>
  <si>
    <t>Пермь 2018 № 367</t>
  </si>
  <si>
    <t>Щи из свежей капусты с картофелем (без сметаны)</t>
  </si>
  <si>
    <t>Каша молочная "Дружба"</t>
  </si>
  <si>
    <t>265/1</t>
  </si>
  <si>
    <t xml:space="preserve">Сыр  порциями </t>
  </si>
  <si>
    <t>25/2</t>
  </si>
  <si>
    <t>Москва 1994 таб. № 25</t>
  </si>
  <si>
    <t>Рассольник "Домашний"</t>
  </si>
  <si>
    <t>Масло сливочное( на полив)</t>
  </si>
  <si>
    <t>14/3</t>
  </si>
  <si>
    <t>Москва 2011 № 14</t>
  </si>
  <si>
    <t>Картофельное пюре</t>
  </si>
  <si>
    <t>312/1</t>
  </si>
  <si>
    <t>ТТК № 425</t>
  </si>
  <si>
    <t xml:space="preserve">Борщ из свежей капусты с картофелем  </t>
  </si>
  <si>
    <t>Рис рассыпчатый отварной( из пропаренной крупы)</t>
  </si>
  <si>
    <t>110/2</t>
  </si>
  <si>
    <t xml:space="preserve">Суп из  овощей </t>
  </si>
  <si>
    <t>99/3</t>
  </si>
  <si>
    <t>Каша гречневая рассыпчатая</t>
  </si>
  <si>
    <t>99/1</t>
  </si>
  <si>
    <t>Щи из свежей капусты с картофелем</t>
  </si>
  <si>
    <t xml:space="preserve">Каша  молочная рисовая </t>
  </si>
  <si>
    <t>Москва 2011 № 280; ТТК № 109</t>
  </si>
  <si>
    <t>Суп из  овощей</t>
  </si>
  <si>
    <t>ТТК № 29</t>
  </si>
  <si>
    <t>БЕЗГЛЮТЕН</t>
  </si>
  <si>
    <t>Москва 2011 № 102</t>
  </si>
  <si>
    <t>Масло сливочное (на полив)</t>
  </si>
  <si>
    <t>Запеканка из творога с вишней (без глютена)</t>
  </si>
  <si>
    <t>425/2</t>
  </si>
  <si>
    <t xml:space="preserve">Каша пшенная рассыпчатая </t>
  </si>
  <si>
    <t>302/1</t>
  </si>
  <si>
    <t>Каша  молочная кукурузная</t>
  </si>
  <si>
    <t>ТТК №117</t>
  </si>
  <si>
    <t>100/5</t>
  </si>
  <si>
    <t>Сложный гарнир (картофельное пюре/капуста тушеная(без муки))</t>
  </si>
  <si>
    <t>320/6</t>
  </si>
  <si>
    <t>Птица в соусе с томатом (без  глютена)</t>
  </si>
  <si>
    <t>367/3</t>
  </si>
  <si>
    <t>29/7</t>
  </si>
  <si>
    <t>Творожник ванильный (без глютена) со  сгущенным молоком</t>
  </si>
  <si>
    <t>Каша вязкая"Дружба" (на воде с маслом сливочным)</t>
  </si>
  <si>
    <t>265/2</t>
  </si>
  <si>
    <t>Овощи свежие и консервированные порциями (огурцы свежие в нарезку с горошком консерв.)</t>
  </si>
  <si>
    <t>302</t>
  </si>
  <si>
    <t>ТТК № 302</t>
  </si>
  <si>
    <t>Батон нарезной</t>
  </si>
  <si>
    <t>266/2</t>
  </si>
  <si>
    <t>ТТК №266</t>
  </si>
  <si>
    <t>Запеканка из творога с вишней (без яиц)</t>
  </si>
  <si>
    <t>Фрукты свежие порциями (кроме красных фруктов)</t>
  </si>
  <si>
    <t>425/1</t>
  </si>
  <si>
    <t>Мясо с овощами "Болоньез" (без томатной пасты)</t>
  </si>
  <si>
    <t>35/3</t>
  </si>
  <si>
    <t>Картофельное пюре (на отваре с маслом сливочным)</t>
  </si>
  <si>
    <t>312/3</t>
  </si>
  <si>
    <t>Овощи свежие порциями (огурец свежий в нарезку)</t>
  </si>
  <si>
    <t>71/5</t>
  </si>
  <si>
    <t>Овощи свежие и консервиров. порциями (огурцы свежие в нарезку с кукуруз.консерв.)</t>
  </si>
  <si>
    <t>300</t>
  </si>
  <si>
    <t>ТТК № 300</t>
  </si>
  <si>
    <t>117/5</t>
  </si>
  <si>
    <t>Каша вязкая кукурузная (на воде с маслом сливочные)</t>
  </si>
  <si>
    <t>Каша  вязкая рисовая (на воде с маслом сливочным)</t>
  </si>
  <si>
    <t>Творожник ванильный (без яиц и глютена) со сгущенным молоком</t>
  </si>
  <si>
    <t>29/11</t>
  </si>
  <si>
    <t>Овощи свежие и консервиров. порциями (огурцы свежие в нарезку с кукурузой и горошком консерв.)</t>
  </si>
  <si>
    <t>ТТК № 301</t>
  </si>
  <si>
    <t>Щи из свежей капусты с картофелем (без томатной пасты)</t>
  </si>
  <si>
    <t>106/7</t>
  </si>
  <si>
    <t>Сок фруктовый в упаковке 0,2 (кроме красных фруктов)</t>
  </si>
  <si>
    <t>109/4</t>
  </si>
  <si>
    <t>Капуста тушеная (без муки и томатной пасты)</t>
  </si>
  <si>
    <t>ТТК № 42</t>
  </si>
  <si>
    <t>Хлеб "Городской" порциями</t>
  </si>
  <si>
    <t>ТТК № 11</t>
  </si>
  <si>
    <t>Макаронные изделия отварные (спагетти)</t>
  </si>
  <si>
    <t>114/1</t>
  </si>
  <si>
    <t>ТТК № 114</t>
  </si>
  <si>
    <t>Макароны отварные с  сыром</t>
  </si>
  <si>
    <t>204/3</t>
  </si>
  <si>
    <t>Москва 2011 № 204</t>
  </si>
  <si>
    <t>ТТК № 430</t>
  </si>
  <si>
    <t>Котлета "Киевская"</t>
  </si>
  <si>
    <t>169/4</t>
  </si>
  <si>
    <t xml:space="preserve">Каша  молочная пшеничная </t>
  </si>
  <si>
    <t>ТТК №102</t>
  </si>
  <si>
    <t>Суп картофельный с макаронными изделиями</t>
  </si>
  <si>
    <t>105/2</t>
  </si>
  <si>
    <t>ТТК № 105</t>
  </si>
  <si>
    <t>100/4</t>
  </si>
  <si>
    <t>Фрикадельки из свинины</t>
  </si>
  <si>
    <t>280/2</t>
  </si>
  <si>
    <t>Сложный гарнир (картофельное пюре/капуста тушеная)</t>
  </si>
  <si>
    <t>320/1</t>
  </si>
  <si>
    <t>Москва 2011 № 415</t>
  </si>
  <si>
    <t>Фрукты свежие порциями (кроме цитрусовых)</t>
  </si>
  <si>
    <t>Медальоны из рыбы (без яиц и куриного жира)</t>
  </si>
  <si>
    <t>42/10</t>
  </si>
  <si>
    <t>Ёжики мясные (говядина+свинина)</t>
  </si>
  <si>
    <t>157/7</t>
  </si>
  <si>
    <t>Пицца "Болоньезе" (фарш свиной)</t>
  </si>
  <si>
    <t>430/2</t>
  </si>
  <si>
    <t>390/3</t>
  </si>
  <si>
    <t>Колбаски "Сочные" (свинина)</t>
  </si>
  <si>
    <t>Творожник ванильный (без яиц) со  сгущенным молоком</t>
  </si>
  <si>
    <t>29/12</t>
  </si>
  <si>
    <t>Крендель сахарный (без яиц)</t>
  </si>
  <si>
    <t>415/3</t>
  </si>
  <si>
    <t>Биточки из свинины</t>
  </si>
  <si>
    <t>268/1</t>
  </si>
  <si>
    <t>Москва 2011 № 268</t>
  </si>
  <si>
    <t>Каша молочная пшенная (без сахара)</t>
  </si>
  <si>
    <t>112/2</t>
  </si>
  <si>
    <t>ТТК № 112</t>
  </si>
  <si>
    <t>Чай без сахара</t>
  </si>
  <si>
    <t>685/2</t>
  </si>
  <si>
    <t>Шницель "Нежный" (без глютена)</t>
  </si>
  <si>
    <t>352/1</t>
  </si>
  <si>
    <t>Запеканка из творога с вишней (без сахара и глютена)</t>
  </si>
  <si>
    <t>425/3</t>
  </si>
  <si>
    <t>Чай с лимоном (без сахара)</t>
  </si>
  <si>
    <t>686/2</t>
  </si>
  <si>
    <t>302/5</t>
  </si>
  <si>
    <t>Каша  молочная гречневая (без сахара)</t>
  </si>
  <si>
    <t>103/5</t>
  </si>
  <si>
    <t>ТТК № 103</t>
  </si>
  <si>
    <t>Творожник ванильный (без сахара и глютена)</t>
  </si>
  <si>
    <t>29/16</t>
  </si>
  <si>
    <t>Диабет (исключить: рис, макароны, манная крупа, сахар, сдобная выпечка и кондитерские изделия,  квашенные  и соленые овощи, жирные сорта мяса и птицы, колбаса, соленая рыба, топленое молоко, сладкий йогурт, ряженка, молоко и сливки с высокой жирностью, виноград, изюм, бананы, соки и компоты с сахаром, соусы и пряности)</t>
  </si>
  <si>
    <t>223/16</t>
  </si>
  <si>
    <t>Москва 2011 № 223</t>
  </si>
  <si>
    <t>Запеканка из творога (без яиц и глютена) со сгущенным молоком</t>
  </si>
  <si>
    <t>Гуляш из свинины (без муки)</t>
  </si>
  <si>
    <t>Москва 2011 № 260</t>
  </si>
  <si>
    <t>260/10</t>
  </si>
  <si>
    <t>Морс из черной смородины</t>
  </si>
  <si>
    <t>89/3</t>
  </si>
  <si>
    <t>Гуляш из свинины</t>
  </si>
  <si>
    <t>260/7</t>
  </si>
  <si>
    <t>294/9</t>
  </si>
  <si>
    <t>ТТК № 19</t>
  </si>
  <si>
    <t>Филе куриное запеченное с сыром (без глютена)</t>
  </si>
  <si>
    <t>19/5</t>
  </si>
  <si>
    <t>Бедро куриное отварное</t>
  </si>
  <si>
    <t>ТТК № 115</t>
  </si>
  <si>
    <t>115/1</t>
  </si>
  <si>
    <t>Гуляш из свинины (без муки и томатной пасты)</t>
  </si>
  <si>
    <t>260/9</t>
  </si>
  <si>
    <t>Птица в соусе (без томата и глютена)</t>
  </si>
  <si>
    <t>367/9</t>
  </si>
  <si>
    <t>Рис рассыпчатый отварной (из пропаренной крупы)</t>
  </si>
  <si>
    <t>169/3</t>
  </si>
  <si>
    <t>Котлета "Особая" (свинина+курица) без глютена</t>
  </si>
  <si>
    <t>21/6</t>
  </si>
  <si>
    <t>ТТК № 21</t>
  </si>
  <si>
    <t xml:space="preserve">Сок фруктовый в упаковке 0,2 </t>
  </si>
  <si>
    <t>Макаронные изделия отварные (спагетти) с маслом подсолнчным</t>
  </si>
  <si>
    <t>114/2</t>
  </si>
  <si>
    <t>Каша вязкая пшеничная (на воде с маслом подсолнечным)</t>
  </si>
  <si>
    <t>102/7</t>
  </si>
  <si>
    <t>ТТК № 102</t>
  </si>
  <si>
    <t>Колбаски "Сочные"</t>
  </si>
  <si>
    <t xml:space="preserve">Хлеб "Городской" порциями </t>
  </si>
  <si>
    <t xml:space="preserve">Котлета "Особая" (говядина+свинина) </t>
  </si>
  <si>
    <t>21/5</t>
  </si>
  <si>
    <t>Птица в соусе с томатом (без сметаны)</t>
  </si>
  <si>
    <t>367/4</t>
  </si>
  <si>
    <t>390/2</t>
  </si>
  <si>
    <t>Шницель "Нежный" (без яиц)</t>
  </si>
  <si>
    <t>352/5</t>
  </si>
  <si>
    <t>Биточки из мяса птицы</t>
  </si>
  <si>
    <t>294/5</t>
  </si>
  <si>
    <t xml:space="preserve">Биточки из мяса птицы </t>
  </si>
  <si>
    <t>РЕБЕНОК 1</t>
  </si>
  <si>
    <t>РЕБЕНОК 3</t>
  </si>
  <si>
    <t>РЕБЕНОК 4</t>
  </si>
  <si>
    <t>РЕБЕНОК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</si>
</sst>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10"/>
      <name val="Calibri"/>
      <family val="2"/>
    </font>
    <font>
      <b/>
      <sz val="11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8"/>
      <color rgb="FF000000"/>
      <name val="Calibri"/>
      <family val="2"/>
      <charset val="204"/>
      <scheme val="minor"/>
    </font>
    <font>
      <sz val="8"/>
      <color indexed="10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5" fillId="0" borderId="3" xfId="0" applyFont="1" applyFill="1" applyBorder="1" applyAlignment="1">
      <alignment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5" fillId="0" borderId="0" xfId="0" applyFont="1" applyFill="1"/>
    <xf numFmtId="164" fontId="3" fillId="0" borderId="5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3" fillId="0" borderId="5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49" fontId="3" fillId="0" borderId="8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49" fontId="2" fillId="0" borderId="0" xfId="0" applyNumberFormat="1" applyFont="1" applyFill="1"/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wrapText="1"/>
    </xf>
    <xf numFmtId="0" fontId="11" fillId="0" borderId="0" xfId="0" applyFont="1" applyFill="1"/>
    <xf numFmtId="0" fontId="3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74"/>
  <sheetViews>
    <sheetView zoomScale="130" zoomScaleNormal="130" workbookViewId="0">
      <pane ySplit="1" topLeftCell="A2" activePane="bottomLeft" state="frozen"/>
      <selection pane="bottomLeft" sqref="A1:XFD1048576"/>
    </sheetView>
  </sheetViews>
  <sheetFormatPr defaultRowHeight="10.199999999999999" x14ac:dyDescent="0.2"/>
  <cols>
    <col min="1" max="1" width="32.77734375" style="12" customWidth="1"/>
    <col min="2" max="2" width="7.77734375" style="12" customWidth="1"/>
    <col min="3" max="3" width="8.5546875" style="70" customWidth="1"/>
    <col min="4" max="4" width="8.21875" style="70" customWidth="1"/>
    <col min="5" max="5" width="9.44140625" style="70" customWidth="1"/>
    <col min="6" max="6" width="7.77734375" style="70" customWidth="1"/>
    <col min="7" max="7" width="8.44140625" style="71" customWidth="1"/>
    <col min="8" max="8" width="17.21875" style="12" customWidth="1"/>
    <col min="9" max="256" width="9.21875" style="12"/>
    <col min="257" max="257" width="32.77734375" style="12" customWidth="1"/>
    <col min="258" max="258" width="7.77734375" style="12" customWidth="1"/>
    <col min="259" max="259" width="8.5546875" style="12" customWidth="1"/>
    <col min="260" max="260" width="8.21875" style="12" customWidth="1"/>
    <col min="261" max="261" width="9.44140625" style="12" customWidth="1"/>
    <col min="262" max="262" width="7.77734375" style="12" customWidth="1"/>
    <col min="263" max="263" width="8.44140625" style="12" customWidth="1"/>
    <col min="264" max="264" width="17.21875" style="12" customWidth="1"/>
    <col min="265" max="512" width="9.21875" style="12"/>
    <col min="513" max="513" width="32.77734375" style="12" customWidth="1"/>
    <col min="514" max="514" width="7.77734375" style="12" customWidth="1"/>
    <col min="515" max="515" width="8.5546875" style="12" customWidth="1"/>
    <col min="516" max="516" width="8.21875" style="12" customWidth="1"/>
    <col min="517" max="517" width="9.44140625" style="12" customWidth="1"/>
    <col min="518" max="518" width="7.77734375" style="12" customWidth="1"/>
    <col min="519" max="519" width="8.44140625" style="12" customWidth="1"/>
    <col min="520" max="520" width="17.21875" style="12" customWidth="1"/>
    <col min="521" max="768" width="9.21875" style="12"/>
    <col min="769" max="769" width="32.77734375" style="12" customWidth="1"/>
    <col min="770" max="770" width="7.77734375" style="12" customWidth="1"/>
    <col min="771" max="771" width="8.5546875" style="12" customWidth="1"/>
    <col min="772" max="772" width="8.21875" style="12" customWidth="1"/>
    <col min="773" max="773" width="9.44140625" style="12" customWidth="1"/>
    <col min="774" max="774" width="7.77734375" style="12" customWidth="1"/>
    <col min="775" max="775" width="8.44140625" style="12" customWidth="1"/>
    <col min="776" max="776" width="17.21875" style="12" customWidth="1"/>
    <col min="777" max="1024" width="9.21875" style="12"/>
    <col min="1025" max="1025" width="32.77734375" style="12" customWidth="1"/>
    <col min="1026" max="1026" width="7.77734375" style="12" customWidth="1"/>
    <col min="1027" max="1027" width="8.5546875" style="12" customWidth="1"/>
    <col min="1028" max="1028" width="8.21875" style="12" customWidth="1"/>
    <col min="1029" max="1029" width="9.44140625" style="12" customWidth="1"/>
    <col min="1030" max="1030" width="7.77734375" style="12" customWidth="1"/>
    <col min="1031" max="1031" width="8.44140625" style="12" customWidth="1"/>
    <col min="1032" max="1032" width="17.21875" style="12" customWidth="1"/>
    <col min="1033" max="1280" width="9.21875" style="12"/>
    <col min="1281" max="1281" width="32.77734375" style="12" customWidth="1"/>
    <col min="1282" max="1282" width="7.77734375" style="12" customWidth="1"/>
    <col min="1283" max="1283" width="8.5546875" style="12" customWidth="1"/>
    <col min="1284" max="1284" width="8.21875" style="12" customWidth="1"/>
    <col min="1285" max="1285" width="9.44140625" style="12" customWidth="1"/>
    <col min="1286" max="1286" width="7.77734375" style="12" customWidth="1"/>
    <col min="1287" max="1287" width="8.44140625" style="12" customWidth="1"/>
    <col min="1288" max="1288" width="17.21875" style="12" customWidth="1"/>
    <col min="1289" max="1536" width="9.21875" style="12"/>
    <col min="1537" max="1537" width="32.77734375" style="12" customWidth="1"/>
    <col min="1538" max="1538" width="7.77734375" style="12" customWidth="1"/>
    <col min="1539" max="1539" width="8.5546875" style="12" customWidth="1"/>
    <col min="1540" max="1540" width="8.21875" style="12" customWidth="1"/>
    <col min="1541" max="1541" width="9.44140625" style="12" customWidth="1"/>
    <col min="1542" max="1542" width="7.77734375" style="12" customWidth="1"/>
    <col min="1543" max="1543" width="8.44140625" style="12" customWidth="1"/>
    <col min="1544" max="1544" width="17.21875" style="12" customWidth="1"/>
    <col min="1545" max="1792" width="9.21875" style="12"/>
    <col min="1793" max="1793" width="32.77734375" style="12" customWidth="1"/>
    <col min="1794" max="1794" width="7.77734375" style="12" customWidth="1"/>
    <col min="1795" max="1795" width="8.5546875" style="12" customWidth="1"/>
    <col min="1796" max="1796" width="8.21875" style="12" customWidth="1"/>
    <col min="1797" max="1797" width="9.44140625" style="12" customWidth="1"/>
    <col min="1798" max="1798" width="7.77734375" style="12" customWidth="1"/>
    <col min="1799" max="1799" width="8.44140625" style="12" customWidth="1"/>
    <col min="1800" max="1800" width="17.21875" style="12" customWidth="1"/>
    <col min="1801" max="2048" width="9.21875" style="12"/>
    <col min="2049" max="2049" width="32.77734375" style="12" customWidth="1"/>
    <col min="2050" max="2050" width="7.77734375" style="12" customWidth="1"/>
    <col min="2051" max="2051" width="8.5546875" style="12" customWidth="1"/>
    <col min="2052" max="2052" width="8.21875" style="12" customWidth="1"/>
    <col min="2053" max="2053" width="9.44140625" style="12" customWidth="1"/>
    <col min="2054" max="2054" width="7.77734375" style="12" customWidth="1"/>
    <col min="2055" max="2055" width="8.44140625" style="12" customWidth="1"/>
    <col min="2056" max="2056" width="17.21875" style="12" customWidth="1"/>
    <col min="2057" max="2304" width="9.21875" style="12"/>
    <col min="2305" max="2305" width="32.77734375" style="12" customWidth="1"/>
    <col min="2306" max="2306" width="7.77734375" style="12" customWidth="1"/>
    <col min="2307" max="2307" width="8.5546875" style="12" customWidth="1"/>
    <col min="2308" max="2308" width="8.21875" style="12" customWidth="1"/>
    <col min="2309" max="2309" width="9.44140625" style="12" customWidth="1"/>
    <col min="2310" max="2310" width="7.77734375" style="12" customWidth="1"/>
    <col min="2311" max="2311" width="8.44140625" style="12" customWidth="1"/>
    <col min="2312" max="2312" width="17.21875" style="12" customWidth="1"/>
    <col min="2313" max="2560" width="9.21875" style="12"/>
    <col min="2561" max="2561" width="32.77734375" style="12" customWidth="1"/>
    <col min="2562" max="2562" width="7.77734375" style="12" customWidth="1"/>
    <col min="2563" max="2563" width="8.5546875" style="12" customWidth="1"/>
    <col min="2564" max="2564" width="8.21875" style="12" customWidth="1"/>
    <col min="2565" max="2565" width="9.44140625" style="12" customWidth="1"/>
    <col min="2566" max="2566" width="7.77734375" style="12" customWidth="1"/>
    <col min="2567" max="2567" width="8.44140625" style="12" customWidth="1"/>
    <col min="2568" max="2568" width="17.21875" style="12" customWidth="1"/>
    <col min="2569" max="2816" width="9.21875" style="12"/>
    <col min="2817" max="2817" width="32.77734375" style="12" customWidth="1"/>
    <col min="2818" max="2818" width="7.77734375" style="12" customWidth="1"/>
    <col min="2819" max="2819" width="8.5546875" style="12" customWidth="1"/>
    <col min="2820" max="2820" width="8.21875" style="12" customWidth="1"/>
    <col min="2821" max="2821" width="9.44140625" style="12" customWidth="1"/>
    <col min="2822" max="2822" width="7.77734375" style="12" customWidth="1"/>
    <col min="2823" max="2823" width="8.44140625" style="12" customWidth="1"/>
    <col min="2824" max="2824" width="17.21875" style="12" customWidth="1"/>
    <col min="2825" max="3072" width="9.21875" style="12"/>
    <col min="3073" max="3073" width="32.77734375" style="12" customWidth="1"/>
    <col min="3074" max="3074" width="7.77734375" style="12" customWidth="1"/>
    <col min="3075" max="3075" width="8.5546875" style="12" customWidth="1"/>
    <col min="3076" max="3076" width="8.21875" style="12" customWidth="1"/>
    <col min="3077" max="3077" width="9.44140625" style="12" customWidth="1"/>
    <col min="3078" max="3078" width="7.77734375" style="12" customWidth="1"/>
    <col min="3079" max="3079" width="8.44140625" style="12" customWidth="1"/>
    <col min="3080" max="3080" width="17.21875" style="12" customWidth="1"/>
    <col min="3081" max="3328" width="9.21875" style="12"/>
    <col min="3329" max="3329" width="32.77734375" style="12" customWidth="1"/>
    <col min="3330" max="3330" width="7.77734375" style="12" customWidth="1"/>
    <col min="3331" max="3331" width="8.5546875" style="12" customWidth="1"/>
    <col min="3332" max="3332" width="8.21875" style="12" customWidth="1"/>
    <col min="3333" max="3333" width="9.44140625" style="12" customWidth="1"/>
    <col min="3334" max="3334" width="7.77734375" style="12" customWidth="1"/>
    <col min="3335" max="3335" width="8.44140625" style="12" customWidth="1"/>
    <col min="3336" max="3336" width="17.21875" style="12" customWidth="1"/>
    <col min="3337" max="3584" width="9.21875" style="12"/>
    <col min="3585" max="3585" width="32.77734375" style="12" customWidth="1"/>
    <col min="3586" max="3586" width="7.77734375" style="12" customWidth="1"/>
    <col min="3587" max="3587" width="8.5546875" style="12" customWidth="1"/>
    <col min="3588" max="3588" width="8.21875" style="12" customWidth="1"/>
    <col min="3589" max="3589" width="9.44140625" style="12" customWidth="1"/>
    <col min="3590" max="3590" width="7.77734375" style="12" customWidth="1"/>
    <col min="3591" max="3591" width="8.44140625" style="12" customWidth="1"/>
    <col min="3592" max="3592" width="17.21875" style="12" customWidth="1"/>
    <col min="3593" max="3840" width="9.21875" style="12"/>
    <col min="3841" max="3841" width="32.77734375" style="12" customWidth="1"/>
    <col min="3842" max="3842" width="7.77734375" style="12" customWidth="1"/>
    <col min="3843" max="3843" width="8.5546875" style="12" customWidth="1"/>
    <col min="3844" max="3844" width="8.21875" style="12" customWidth="1"/>
    <col min="3845" max="3845" width="9.44140625" style="12" customWidth="1"/>
    <col min="3846" max="3846" width="7.77734375" style="12" customWidth="1"/>
    <col min="3847" max="3847" width="8.44140625" style="12" customWidth="1"/>
    <col min="3848" max="3848" width="17.21875" style="12" customWidth="1"/>
    <col min="3849" max="4096" width="9.21875" style="12"/>
    <col min="4097" max="4097" width="32.77734375" style="12" customWidth="1"/>
    <col min="4098" max="4098" width="7.77734375" style="12" customWidth="1"/>
    <col min="4099" max="4099" width="8.5546875" style="12" customWidth="1"/>
    <col min="4100" max="4100" width="8.21875" style="12" customWidth="1"/>
    <col min="4101" max="4101" width="9.44140625" style="12" customWidth="1"/>
    <col min="4102" max="4102" width="7.77734375" style="12" customWidth="1"/>
    <col min="4103" max="4103" width="8.44140625" style="12" customWidth="1"/>
    <col min="4104" max="4104" width="17.21875" style="12" customWidth="1"/>
    <col min="4105" max="4352" width="9.21875" style="12"/>
    <col min="4353" max="4353" width="32.77734375" style="12" customWidth="1"/>
    <col min="4354" max="4354" width="7.77734375" style="12" customWidth="1"/>
    <col min="4355" max="4355" width="8.5546875" style="12" customWidth="1"/>
    <col min="4356" max="4356" width="8.21875" style="12" customWidth="1"/>
    <col min="4357" max="4357" width="9.44140625" style="12" customWidth="1"/>
    <col min="4358" max="4358" width="7.77734375" style="12" customWidth="1"/>
    <col min="4359" max="4359" width="8.44140625" style="12" customWidth="1"/>
    <col min="4360" max="4360" width="17.21875" style="12" customWidth="1"/>
    <col min="4361" max="4608" width="9.21875" style="12"/>
    <col min="4609" max="4609" width="32.77734375" style="12" customWidth="1"/>
    <col min="4610" max="4610" width="7.77734375" style="12" customWidth="1"/>
    <col min="4611" max="4611" width="8.5546875" style="12" customWidth="1"/>
    <col min="4612" max="4612" width="8.21875" style="12" customWidth="1"/>
    <col min="4613" max="4613" width="9.44140625" style="12" customWidth="1"/>
    <col min="4614" max="4614" width="7.77734375" style="12" customWidth="1"/>
    <col min="4615" max="4615" width="8.44140625" style="12" customWidth="1"/>
    <col min="4616" max="4616" width="17.21875" style="12" customWidth="1"/>
    <col min="4617" max="4864" width="9.21875" style="12"/>
    <col min="4865" max="4865" width="32.77734375" style="12" customWidth="1"/>
    <col min="4866" max="4866" width="7.77734375" style="12" customWidth="1"/>
    <col min="4867" max="4867" width="8.5546875" style="12" customWidth="1"/>
    <col min="4868" max="4868" width="8.21875" style="12" customWidth="1"/>
    <col min="4869" max="4869" width="9.44140625" style="12" customWidth="1"/>
    <col min="4870" max="4870" width="7.77734375" style="12" customWidth="1"/>
    <col min="4871" max="4871" width="8.44140625" style="12" customWidth="1"/>
    <col min="4872" max="4872" width="17.21875" style="12" customWidth="1"/>
    <col min="4873" max="5120" width="9.21875" style="12"/>
    <col min="5121" max="5121" width="32.77734375" style="12" customWidth="1"/>
    <col min="5122" max="5122" width="7.77734375" style="12" customWidth="1"/>
    <col min="5123" max="5123" width="8.5546875" style="12" customWidth="1"/>
    <col min="5124" max="5124" width="8.21875" style="12" customWidth="1"/>
    <col min="5125" max="5125" width="9.44140625" style="12" customWidth="1"/>
    <col min="5126" max="5126" width="7.77734375" style="12" customWidth="1"/>
    <col min="5127" max="5127" width="8.44140625" style="12" customWidth="1"/>
    <col min="5128" max="5128" width="17.21875" style="12" customWidth="1"/>
    <col min="5129" max="5376" width="9.21875" style="12"/>
    <col min="5377" max="5377" width="32.77734375" style="12" customWidth="1"/>
    <col min="5378" max="5378" width="7.77734375" style="12" customWidth="1"/>
    <col min="5379" max="5379" width="8.5546875" style="12" customWidth="1"/>
    <col min="5380" max="5380" width="8.21875" style="12" customWidth="1"/>
    <col min="5381" max="5381" width="9.44140625" style="12" customWidth="1"/>
    <col min="5382" max="5382" width="7.77734375" style="12" customWidth="1"/>
    <col min="5383" max="5383" width="8.44140625" style="12" customWidth="1"/>
    <col min="5384" max="5384" width="17.21875" style="12" customWidth="1"/>
    <col min="5385" max="5632" width="9.21875" style="12"/>
    <col min="5633" max="5633" width="32.77734375" style="12" customWidth="1"/>
    <col min="5634" max="5634" width="7.77734375" style="12" customWidth="1"/>
    <col min="5635" max="5635" width="8.5546875" style="12" customWidth="1"/>
    <col min="5636" max="5636" width="8.21875" style="12" customWidth="1"/>
    <col min="5637" max="5637" width="9.44140625" style="12" customWidth="1"/>
    <col min="5638" max="5638" width="7.77734375" style="12" customWidth="1"/>
    <col min="5639" max="5639" width="8.44140625" style="12" customWidth="1"/>
    <col min="5640" max="5640" width="17.21875" style="12" customWidth="1"/>
    <col min="5641" max="5888" width="9.21875" style="12"/>
    <col min="5889" max="5889" width="32.77734375" style="12" customWidth="1"/>
    <col min="5890" max="5890" width="7.77734375" style="12" customWidth="1"/>
    <col min="5891" max="5891" width="8.5546875" style="12" customWidth="1"/>
    <col min="5892" max="5892" width="8.21875" style="12" customWidth="1"/>
    <col min="5893" max="5893" width="9.44140625" style="12" customWidth="1"/>
    <col min="5894" max="5894" width="7.77734375" style="12" customWidth="1"/>
    <col min="5895" max="5895" width="8.44140625" style="12" customWidth="1"/>
    <col min="5896" max="5896" width="17.21875" style="12" customWidth="1"/>
    <col min="5897" max="6144" width="9.21875" style="12"/>
    <col min="6145" max="6145" width="32.77734375" style="12" customWidth="1"/>
    <col min="6146" max="6146" width="7.77734375" style="12" customWidth="1"/>
    <col min="6147" max="6147" width="8.5546875" style="12" customWidth="1"/>
    <col min="6148" max="6148" width="8.21875" style="12" customWidth="1"/>
    <col min="6149" max="6149" width="9.44140625" style="12" customWidth="1"/>
    <col min="6150" max="6150" width="7.77734375" style="12" customWidth="1"/>
    <col min="6151" max="6151" width="8.44140625" style="12" customWidth="1"/>
    <col min="6152" max="6152" width="17.21875" style="12" customWidth="1"/>
    <col min="6153" max="6400" width="9.21875" style="12"/>
    <col min="6401" max="6401" width="32.77734375" style="12" customWidth="1"/>
    <col min="6402" max="6402" width="7.77734375" style="12" customWidth="1"/>
    <col min="6403" max="6403" width="8.5546875" style="12" customWidth="1"/>
    <col min="6404" max="6404" width="8.21875" style="12" customWidth="1"/>
    <col min="6405" max="6405" width="9.44140625" style="12" customWidth="1"/>
    <col min="6406" max="6406" width="7.77734375" style="12" customWidth="1"/>
    <col min="6407" max="6407" width="8.44140625" style="12" customWidth="1"/>
    <col min="6408" max="6408" width="17.21875" style="12" customWidth="1"/>
    <col min="6409" max="6656" width="9.21875" style="12"/>
    <col min="6657" max="6657" width="32.77734375" style="12" customWidth="1"/>
    <col min="6658" max="6658" width="7.77734375" style="12" customWidth="1"/>
    <col min="6659" max="6659" width="8.5546875" style="12" customWidth="1"/>
    <col min="6660" max="6660" width="8.21875" style="12" customWidth="1"/>
    <col min="6661" max="6661" width="9.44140625" style="12" customWidth="1"/>
    <col min="6662" max="6662" width="7.77734375" style="12" customWidth="1"/>
    <col min="6663" max="6663" width="8.44140625" style="12" customWidth="1"/>
    <col min="6664" max="6664" width="17.21875" style="12" customWidth="1"/>
    <col min="6665" max="6912" width="9.21875" style="12"/>
    <col min="6913" max="6913" width="32.77734375" style="12" customWidth="1"/>
    <col min="6914" max="6914" width="7.77734375" style="12" customWidth="1"/>
    <col min="6915" max="6915" width="8.5546875" style="12" customWidth="1"/>
    <col min="6916" max="6916" width="8.21875" style="12" customWidth="1"/>
    <col min="6917" max="6917" width="9.44140625" style="12" customWidth="1"/>
    <col min="6918" max="6918" width="7.77734375" style="12" customWidth="1"/>
    <col min="6919" max="6919" width="8.44140625" style="12" customWidth="1"/>
    <col min="6920" max="6920" width="17.21875" style="12" customWidth="1"/>
    <col min="6921" max="7168" width="9.21875" style="12"/>
    <col min="7169" max="7169" width="32.77734375" style="12" customWidth="1"/>
    <col min="7170" max="7170" width="7.77734375" style="12" customWidth="1"/>
    <col min="7171" max="7171" width="8.5546875" style="12" customWidth="1"/>
    <col min="7172" max="7172" width="8.21875" style="12" customWidth="1"/>
    <col min="7173" max="7173" width="9.44140625" style="12" customWidth="1"/>
    <col min="7174" max="7174" width="7.77734375" style="12" customWidth="1"/>
    <col min="7175" max="7175" width="8.44140625" style="12" customWidth="1"/>
    <col min="7176" max="7176" width="17.21875" style="12" customWidth="1"/>
    <col min="7177" max="7424" width="9.21875" style="12"/>
    <col min="7425" max="7425" width="32.77734375" style="12" customWidth="1"/>
    <col min="7426" max="7426" width="7.77734375" style="12" customWidth="1"/>
    <col min="7427" max="7427" width="8.5546875" style="12" customWidth="1"/>
    <col min="7428" max="7428" width="8.21875" style="12" customWidth="1"/>
    <col min="7429" max="7429" width="9.44140625" style="12" customWidth="1"/>
    <col min="7430" max="7430" width="7.77734375" style="12" customWidth="1"/>
    <col min="7431" max="7431" width="8.44140625" style="12" customWidth="1"/>
    <col min="7432" max="7432" width="17.21875" style="12" customWidth="1"/>
    <col min="7433" max="7680" width="9.21875" style="12"/>
    <col min="7681" max="7681" width="32.77734375" style="12" customWidth="1"/>
    <col min="7682" max="7682" width="7.77734375" style="12" customWidth="1"/>
    <col min="7683" max="7683" width="8.5546875" style="12" customWidth="1"/>
    <col min="7684" max="7684" width="8.21875" style="12" customWidth="1"/>
    <col min="7685" max="7685" width="9.44140625" style="12" customWidth="1"/>
    <col min="7686" max="7686" width="7.77734375" style="12" customWidth="1"/>
    <col min="7687" max="7687" width="8.44140625" style="12" customWidth="1"/>
    <col min="7688" max="7688" width="17.21875" style="12" customWidth="1"/>
    <col min="7689" max="7936" width="9.21875" style="12"/>
    <col min="7937" max="7937" width="32.77734375" style="12" customWidth="1"/>
    <col min="7938" max="7938" width="7.77734375" style="12" customWidth="1"/>
    <col min="7939" max="7939" width="8.5546875" style="12" customWidth="1"/>
    <col min="7940" max="7940" width="8.21875" style="12" customWidth="1"/>
    <col min="7941" max="7941" width="9.44140625" style="12" customWidth="1"/>
    <col min="7942" max="7942" width="7.77734375" style="12" customWidth="1"/>
    <col min="7943" max="7943" width="8.44140625" style="12" customWidth="1"/>
    <col min="7944" max="7944" width="17.21875" style="12" customWidth="1"/>
    <col min="7945" max="8192" width="9.21875" style="12"/>
    <col min="8193" max="8193" width="32.77734375" style="12" customWidth="1"/>
    <col min="8194" max="8194" width="7.77734375" style="12" customWidth="1"/>
    <col min="8195" max="8195" width="8.5546875" style="12" customWidth="1"/>
    <col min="8196" max="8196" width="8.21875" style="12" customWidth="1"/>
    <col min="8197" max="8197" width="9.44140625" style="12" customWidth="1"/>
    <col min="8198" max="8198" width="7.77734375" style="12" customWidth="1"/>
    <col min="8199" max="8199" width="8.44140625" style="12" customWidth="1"/>
    <col min="8200" max="8200" width="17.21875" style="12" customWidth="1"/>
    <col min="8201" max="8448" width="9.21875" style="12"/>
    <col min="8449" max="8449" width="32.77734375" style="12" customWidth="1"/>
    <col min="8450" max="8450" width="7.77734375" style="12" customWidth="1"/>
    <col min="8451" max="8451" width="8.5546875" style="12" customWidth="1"/>
    <col min="8452" max="8452" width="8.21875" style="12" customWidth="1"/>
    <col min="8453" max="8453" width="9.44140625" style="12" customWidth="1"/>
    <col min="8454" max="8454" width="7.77734375" style="12" customWidth="1"/>
    <col min="8455" max="8455" width="8.44140625" style="12" customWidth="1"/>
    <col min="8456" max="8456" width="17.21875" style="12" customWidth="1"/>
    <col min="8457" max="8704" width="9.21875" style="12"/>
    <col min="8705" max="8705" width="32.77734375" style="12" customWidth="1"/>
    <col min="8706" max="8706" width="7.77734375" style="12" customWidth="1"/>
    <col min="8707" max="8707" width="8.5546875" style="12" customWidth="1"/>
    <col min="8708" max="8708" width="8.21875" style="12" customWidth="1"/>
    <col min="8709" max="8709" width="9.44140625" style="12" customWidth="1"/>
    <col min="8710" max="8710" width="7.77734375" style="12" customWidth="1"/>
    <col min="8711" max="8711" width="8.44140625" style="12" customWidth="1"/>
    <col min="8712" max="8712" width="17.21875" style="12" customWidth="1"/>
    <col min="8713" max="8960" width="9.21875" style="12"/>
    <col min="8961" max="8961" width="32.77734375" style="12" customWidth="1"/>
    <col min="8962" max="8962" width="7.77734375" style="12" customWidth="1"/>
    <col min="8963" max="8963" width="8.5546875" style="12" customWidth="1"/>
    <col min="8964" max="8964" width="8.21875" style="12" customWidth="1"/>
    <col min="8965" max="8965" width="9.44140625" style="12" customWidth="1"/>
    <col min="8966" max="8966" width="7.77734375" style="12" customWidth="1"/>
    <col min="8967" max="8967" width="8.44140625" style="12" customWidth="1"/>
    <col min="8968" max="8968" width="17.21875" style="12" customWidth="1"/>
    <col min="8969" max="9216" width="9.21875" style="12"/>
    <col min="9217" max="9217" width="32.77734375" style="12" customWidth="1"/>
    <col min="9218" max="9218" width="7.77734375" style="12" customWidth="1"/>
    <col min="9219" max="9219" width="8.5546875" style="12" customWidth="1"/>
    <col min="9220" max="9220" width="8.21875" style="12" customWidth="1"/>
    <col min="9221" max="9221" width="9.44140625" style="12" customWidth="1"/>
    <col min="9222" max="9222" width="7.77734375" style="12" customWidth="1"/>
    <col min="9223" max="9223" width="8.44140625" style="12" customWidth="1"/>
    <col min="9224" max="9224" width="17.21875" style="12" customWidth="1"/>
    <col min="9225" max="9472" width="9.21875" style="12"/>
    <col min="9473" max="9473" width="32.77734375" style="12" customWidth="1"/>
    <col min="9474" max="9474" width="7.77734375" style="12" customWidth="1"/>
    <col min="9475" max="9475" width="8.5546875" style="12" customWidth="1"/>
    <col min="9476" max="9476" width="8.21875" style="12" customWidth="1"/>
    <col min="9477" max="9477" width="9.44140625" style="12" customWidth="1"/>
    <col min="9478" max="9478" width="7.77734375" style="12" customWidth="1"/>
    <col min="9479" max="9479" width="8.44140625" style="12" customWidth="1"/>
    <col min="9480" max="9480" width="17.21875" style="12" customWidth="1"/>
    <col min="9481" max="9728" width="9.21875" style="12"/>
    <col min="9729" max="9729" width="32.77734375" style="12" customWidth="1"/>
    <col min="9730" max="9730" width="7.77734375" style="12" customWidth="1"/>
    <col min="9731" max="9731" width="8.5546875" style="12" customWidth="1"/>
    <col min="9732" max="9732" width="8.21875" style="12" customWidth="1"/>
    <col min="9733" max="9733" width="9.44140625" style="12" customWidth="1"/>
    <col min="9734" max="9734" width="7.77734375" style="12" customWidth="1"/>
    <col min="9735" max="9735" width="8.44140625" style="12" customWidth="1"/>
    <col min="9736" max="9736" width="17.21875" style="12" customWidth="1"/>
    <col min="9737" max="9984" width="9.21875" style="12"/>
    <col min="9985" max="9985" width="32.77734375" style="12" customWidth="1"/>
    <col min="9986" max="9986" width="7.77734375" style="12" customWidth="1"/>
    <col min="9987" max="9987" width="8.5546875" style="12" customWidth="1"/>
    <col min="9988" max="9988" width="8.21875" style="12" customWidth="1"/>
    <col min="9989" max="9989" width="9.44140625" style="12" customWidth="1"/>
    <col min="9990" max="9990" width="7.77734375" style="12" customWidth="1"/>
    <col min="9991" max="9991" width="8.44140625" style="12" customWidth="1"/>
    <col min="9992" max="9992" width="17.21875" style="12" customWidth="1"/>
    <col min="9993" max="10240" width="9.21875" style="12"/>
    <col min="10241" max="10241" width="32.77734375" style="12" customWidth="1"/>
    <col min="10242" max="10242" width="7.77734375" style="12" customWidth="1"/>
    <col min="10243" max="10243" width="8.5546875" style="12" customWidth="1"/>
    <col min="10244" max="10244" width="8.21875" style="12" customWidth="1"/>
    <col min="10245" max="10245" width="9.44140625" style="12" customWidth="1"/>
    <col min="10246" max="10246" width="7.77734375" style="12" customWidth="1"/>
    <col min="10247" max="10247" width="8.44140625" style="12" customWidth="1"/>
    <col min="10248" max="10248" width="17.21875" style="12" customWidth="1"/>
    <col min="10249" max="10496" width="9.21875" style="12"/>
    <col min="10497" max="10497" width="32.77734375" style="12" customWidth="1"/>
    <col min="10498" max="10498" width="7.77734375" style="12" customWidth="1"/>
    <col min="10499" max="10499" width="8.5546875" style="12" customWidth="1"/>
    <col min="10500" max="10500" width="8.21875" style="12" customWidth="1"/>
    <col min="10501" max="10501" width="9.44140625" style="12" customWidth="1"/>
    <col min="10502" max="10502" width="7.77734375" style="12" customWidth="1"/>
    <col min="10503" max="10503" width="8.44140625" style="12" customWidth="1"/>
    <col min="10504" max="10504" width="17.21875" style="12" customWidth="1"/>
    <col min="10505" max="10752" width="9.21875" style="12"/>
    <col min="10753" max="10753" width="32.77734375" style="12" customWidth="1"/>
    <col min="10754" max="10754" width="7.77734375" style="12" customWidth="1"/>
    <col min="10755" max="10755" width="8.5546875" style="12" customWidth="1"/>
    <col min="10756" max="10756" width="8.21875" style="12" customWidth="1"/>
    <col min="10757" max="10757" width="9.44140625" style="12" customWidth="1"/>
    <col min="10758" max="10758" width="7.77734375" style="12" customWidth="1"/>
    <col min="10759" max="10759" width="8.44140625" style="12" customWidth="1"/>
    <col min="10760" max="10760" width="17.21875" style="12" customWidth="1"/>
    <col min="10761" max="11008" width="9.21875" style="12"/>
    <col min="11009" max="11009" width="32.77734375" style="12" customWidth="1"/>
    <col min="11010" max="11010" width="7.77734375" style="12" customWidth="1"/>
    <col min="11011" max="11011" width="8.5546875" style="12" customWidth="1"/>
    <col min="11012" max="11012" width="8.21875" style="12" customWidth="1"/>
    <col min="11013" max="11013" width="9.44140625" style="12" customWidth="1"/>
    <col min="11014" max="11014" width="7.77734375" style="12" customWidth="1"/>
    <col min="11015" max="11015" width="8.44140625" style="12" customWidth="1"/>
    <col min="11016" max="11016" width="17.21875" style="12" customWidth="1"/>
    <col min="11017" max="11264" width="9.21875" style="12"/>
    <col min="11265" max="11265" width="32.77734375" style="12" customWidth="1"/>
    <col min="11266" max="11266" width="7.77734375" style="12" customWidth="1"/>
    <col min="11267" max="11267" width="8.5546875" style="12" customWidth="1"/>
    <col min="11268" max="11268" width="8.21875" style="12" customWidth="1"/>
    <col min="11269" max="11269" width="9.44140625" style="12" customWidth="1"/>
    <col min="11270" max="11270" width="7.77734375" style="12" customWidth="1"/>
    <col min="11271" max="11271" width="8.44140625" style="12" customWidth="1"/>
    <col min="11272" max="11272" width="17.21875" style="12" customWidth="1"/>
    <col min="11273" max="11520" width="9.21875" style="12"/>
    <col min="11521" max="11521" width="32.77734375" style="12" customWidth="1"/>
    <col min="11522" max="11522" width="7.77734375" style="12" customWidth="1"/>
    <col min="11523" max="11523" width="8.5546875" style="12" customWidth="1"/>
    <col min="11524" max="11524" width="8.21875" style="12" customWidth="1"/>
    <col min="11525" max="11525" width="9.44140625" style="12" customWidth="1"/>
    <col min="11526" max="11526" width="7.77734375" style="12" customWidth="1"/>
    <col min="11527" max="11527" width="8.44140625" style="12" customWidth="1"/>
    <col min="11528" max="11528" width="17.21875" style="12" customWidth="1"/>
    <col min="11529" max="11776" width="9.21875" style="12"/>
    <col min="11777" max="11777" width="32.77734375" style="12" customWidth="1"/>
    <col min="11778" max="11778" width="7.77734375" style="12" customWidth="1"/>
    <col min="11779" max="11779" width="8.5546875" style="12" customWidth="1"/>
    <col min="11780" max="11780" width="8.21875" style="12" customWidth="1"/>
    <col min="11781" max="11781" width="9.44140625" style="12" customWidth="1"/>
    <col min="11782" max="11782" width="7.77734375" style="12" customWidth="1"/>
    <col min="11783" max="11783" width="8.44140625" style="12" customWidth="1"/>
    <col min="11784" max="11784" width="17.21875" style="12" customWidth="1"/>
    <col min="11785" max="12032" width="9.21875" style="12"/>
    <col min="12033" max="12033" width="32.77734375" style="12" customWidth="1"/>
    <col min="12034" max="12034" width="7.77734375" style="12" customWidth="1"/>
    <col min="12035" max="12035" width="8.5546875" style="12" customWidth="1"/>
    <col min="12036" max="12036" width="8.21875" style="12" customWidth="1"/>
    <col min="12037" max="12037" width="9.44140625" style="12" customWidth="1"/>
    <col min="12038" max="12038" width="7.77734375" style="12" customWidth="1"/>
    <col min="12039" max="12039" width="8.44140625" style="12" customWidth="1"/>
    <col min="12040" max="12040" width="17.21875" style="12" customWidth="1"/>
    <col min="12041" max="12288" width="9.21875" style="12"/>
    <col min="12289" max="12289" width="32.77734375" style="12" customWidth="1"/>
    <col min="12290" max="12290" width="7.77734375" style="12" customWidth="1"/>
    <col min="12291" max="12291" width="8.5546875" style="12" customWidth="1"/>
    <col min="12292" max="12292" width="8.21875" style="12" customWidth="1"/>
    <col min="12293" max="12293" width="9.44140625" style="12" customWidth="1"/>
    <col min="12294" max="12294" width="7.77734375" style="12" customWidth="1"/>
    <col min="12295" max="12295" width="8.44140625" style="12" customWidth="1"/>
    <col min="12296" max="12296" width="17.21875" style="12" customWidth="1"/>
    <col min="12297" max="12544" width="9.21875" style="12"/>
    <col min="12545" max="12545" width="32.77734375" style="12" customWidth="1"/>
    <col min="12546" max="12546" width="7.77734375" style="12" customWidth="1"/>
    <col min="12547" max="12547" width="8.5546875" style="12" customWidth="1"/>
    <col min="12548" max="12548" width="8.21875" style="12" customWidth="1"/>
    <col min="12549" max="12549" width="9.44140625" style="12" customWidth="1"/>
    <col min="12550" max="12550" width="7.77734375" style="12" customWidth="1"/>
    <col min="12551" max="12551" width="8.44140625" style="12" customWidth="1"/>
    <col min="12552" max="12552" width="17.21875" style="12" customWidth="1"/>
    <col min="12553" max="12800" width="9.21875" style="12"/>
    <col min="12801" max="12801" width="32.77734375" style="12" customWidth="1"/>
    <col min="12802" max="12802" width="7.77734375" style="12" customWidth="1"/>
    <col min="12803" max="12803" width="8.5546875" style="12" customWidth="1"/>
    <col min="12804" max="12804" width="8.21875" style="12" customWidth="1"/>
    <col min="12805" max="12805" width="9.44140625" style="12" customWidth="1"/>
    <col min="12806" max="12806" width="7.77734375" style="12" customWidth="1"/>
    <col min="12807" max="12807" width="8.44140625" style="12" customWidth="1"/>
    <col min="12808" max="12808" width="17.21875" style="12" customWidth="1"/>
    <col min="12809" max="13056" width="9.21875" style="12"/>
    <col min="13057" max="13057" width="32.77734375" style="12" customWidth="1"/>
    <col min="13058" max="13058" width="7.77734375" style="12" customWidth="1"/>
    <col min="13059" max="13059" width="8.5546875" style="12" customWidth="1"/>
    <col min="13060" max="13060" width="8.21875" style="12" customWidth="1"/>
    <col min="13061" max="13061" width="9.44140625" style="12" customWidth="1"/>
    <col min="13062" max="13062" width="7.77734375" style="12" customWidth="1"/>
    <col min="13063" max="13063" width="8.44140625" style="12" customWidth="1"/>
    <col min="13064" max="13064" width="17.21875" style="12" customWidth="1"/>
    <col min="13065" max="13312" width="9.21875" style="12"/>
    <col min="13313" max="13313" width="32.77734375" style="12" customWidth="1"/>
    <col min="13314" max="13314" width="7.77734375" style="12" customWidth="1"/>
    <col min="13315" max="13315" width="8.5546875" style="12" customWidth="1"/>
    <col min="13316" max="13316" width="8.21875" style="12" customWidth="1"/>
    <col min="13317" max="13317" width="9.44140625" style="12" customWidth="1"/>
    <col min="13318" max="13318" width="7.77734375" style="12" customWidth="1"/>
    <col min="13319" max="13319" width="8.44140625" style="12" customWidth="1"/>
    <col min="13320" max="13320" width="17.21875" style="12" customWidth="1"/>
    <col min="13321" max="13568" width="9.21875" style="12"/>
    <col min="13569" max="13569" width="32.77734375" style="12" customWidth="1"/>
    <col min="13570" max="13570" width="7.77734375" style="12" customWidth="1"/>
    <col min="13571" max="13571" width="8.5546875" style="12" customWidth="1"/>
    <col min="13572" max="13572" width="8.21875" style="12" customWidth="1"/>
    <col min="13573" max="13573" width="9.44140625" style="12" customWidth="1"/>
    <col min="13574" max="13574" width="7.77734375" style="12" customWidth="1"/>
    <col min="13575" max="13575" width="8.44140625" style="12" customWidth="1"/>
    <col min="13576" max="13576" width="17.21875" style="12" customWidth="1"/>
    <col min="13577" max="13824" width="9.21875" style="12"/>
    <col min="13825" max="13825" width="32.77734375" style="12" customWidth="1"/>
    <col min="13826" max="13826" width="7.77734375" style="12" customWidth="1"/>
    <col min="13827" max="13827" width="8.5546875" style="12" customWidth="1"/>
    <col min="13828" max="13828" width="8.21875" style="12" customWidth="1"/>
    <col min="13829" max="13829" width="9.44140625" style="12" customWidth="1"/>
    <col min="13830" max="13830" width="7.77734375" style="12" customWidth="1"/>
    <col min="13831" max="13831" width="8.44140625" style="12" customWidth="1"/>
    <col min="13832" max="13832" width="17.21875" style="12" customWidth="1"/>
    <col min="13833" max="14080" width="9.21875" style="12"/>
    <col min="14081" max="14081" width="32.77734375" style="12" customWidth="1"/>
    <col min="14082" max="14082" width="7.77734375" style="12" customWidth="1"/>
    <col min="14083" max="14083" width="8.5546875" style="12" customWidth="1"/>
    <col min="14084" max="14084" width="8.21875" style="12" customWidth="1"/>
    <col min="14085" max="14085" width="9.44140625" style="12" customWidth="1"/>
    <col min="14086" max="14086" width="7.77734375" style="12" customWidth="1"/>
    <col min="14087" max="14087" width="8.44140625" style="12" customWidth="1"/>
    <col min="14088" max="14088" width="17.21875" style="12" customWidth="1"/>
    <col min="14089" max="14336" width="9.21875" style="12"/>
    <col min="14337" max="14337" width="32.77734375" style="12" customWidth="1"/>
    <col min="14338" max="14338" width="7.77734375" style="12" customWidth="1"/>
    <col min="14339" max="14339" width="8.5546875" style="12" customWidth="1"/>
    <col min="14340" max="14340" width="8.21875" style="12" customWidth="1"/>
    <col min="14341" max="14341" width="9.44140625" style="12" customWidth="1"/>
    <col min="14342" max="14342" width="7.77734375" style="12" customWidth="1"/>
    <col min="14343" max="14343" width="8.44140625" style="12" customWidth="1"/>
    <col min="14344" max="14344" width="17.21875" style="12" customWidth="1"/>
    <col min="14345" max="14592" width="9.21875" style="12"/>
    <col min="14593" max="14593" width="32.77734375" style="12" customWidth="1"/>
    <col min="14594" max="14594" width="7.77734375" style="12" customWidth="1"/>
    <col min="14595" max="14595" width="8.5546875" style="12" customWidth="1"/>
    <col min="14596" max="14596" width="8.21875" style="12" customWidth="1"/>
    <col min="14597" max="14597" width="9.44140625" style="12" customWidth="1"/>
    <col min="14598" max="14598" width="7.77734375" style="12" customWidth="1"/>
    <col min="14599" max="14599" width="8.44140625" style="12" customWidth="1"/>
    <col min="14600" max="14600" width="17.21875" style="12" customWidth="1"/>
    <col min="14601" max="14848" width="9.21875" style="12"/>
    <col min="14849" max="14849" width="32.77734375" style="12" customWidth="1"/>
    <col min="14850" max="14850" width="7.77734375" style="12" customWidth="1"/>
    <col min="14851" max="14851" width="8.5546875" style="12" customWidth="1"/>
    <col min="14852" max="14852" width="8.21875" style="12" customWidth="1"/>
    <col min="14853" max="14853" width="9.44140625" style="12" customWidth="1"/>
    <col min="14854" max="14854" width="7.77734375" style="12" customWidth="1"/>
    <col min="14855" max="14855" width="8.44140625" style="12" customWidth="1"/>
    <col min="14856" max="14856" width="17.21875" style="12" customWidth="1"/>
    <col min="14857" max="15104" width="9.21875" style="12"/>
    <col min="15105" max="15105" width="32.77734375" style="12" customWidth="1"/>
    <col min="15106" max="15106" width="7.77734375" style="12" customWidth="1"/>
    <col min="15107" max="15107" width="8.5546875" style="12" customWidth="1"/>
    <col min="15108" max="15108" width="8.21875" style="12" customWidth="1"/>
    <col min="15109" max="15109" width="9.44140625" style="12" customWidth="1"/>
    <col min="15110" max="15110" width="7.77734375" style="12" customWidth="1"/>
    <col min="15111" max="15111" width="8.44140625" style="12" customWidth="1"/>
    <col min="15112" max="15112" width="17.21875" style="12" customWidth="1"/>
    <col min="15113" max="15360" width="9.21875" style="12"/>
    <col min="15361" max="15361" width="32.77734375" style="12" customWidth="1"/>
    <col min="15362" max="15362" width="7.77734375" style="12" customWidth="1"/>
    <col min="15363" max="15363" width="8.5546875" style="12" customWidth="1"/>
    <col min="15364" max="15364" width="8.21875" style="12" customWidth="1"/>
    <col min="15365" max="15365" width="9.44140625" style="12" customWidth="1"/>
    <col min="15366" max="15366" width="7.77734375" style="12" customWidth="1"/>
    <col min="15367" max="15367" width="8.44140625" style="12" customWidth="1"/>
    <col min="15368" max="15368" width="17.21875" style="12" customWidth="1"/>
    <col min="15369" max="15616" width="9.21875" style="12"/>
    <col min="15617" max="15617" width="32.77734375" style="12" customWidth="1"/>
    <col min="15618" max="15618" width="7.77734375" style="12" customWidth="1"/>
    <col min="15619" max="15619" width="8.5546875" style="12" customWidth="1"/>
    <col min="15620" max="15620" width="8.21875" style="12" customWidth="1"/>
    <col min="15621" max="15621" width="9.44140625" style="12" customWidth="1"/>
    <col min="15622" max="15622" width="7.77734375" style="12" customWidth="1"/>
    <col min="15623" max="15623" width="8.44140625" style="12" customWidth="1"/>
    <col min="15624" max="15624" width="17.21875" style="12" customWidth="1"/>
    <col min="15625" max="15872" width="9.21875" style="12"/>
    <col min="15873" max="15873" width="32.77734375" style="12" customWidth="1"/>
    <col min="15874" max="15874" width="7.77734375" style="12" customWidth="1"/>
    <col min="15875" max="15875" width="8.5546875" style="12" customWidth="1"/>
    <col min="15876" max="15876" width="8.21875" style="12" customWidth="1"/>
    <col min="15877" max="15877" width="9.44140625" style="12" customWidth="1"/>
    <col min="15878" max="15878" width="7.77734375" style="12" customWidth="1"/>
    <col min="15879" max="15879" width="8.44140625" style="12" customWidth="1"/>
    <col min="15880" max="15880" width="17.21875" style="12" customWidth="1"/>
    <col min="15881" max="16128" width="9.21875" style="12"/>
    <col min="16129" max="16129" width="32.77734375" style="12" customWidth="1"/>
    <col min="16130" max="16130" width="7.77734375" style="12" customWidth="1"/>
    <col min="16131" max="16131" width="8.5546875" style="12" customWidth="1"/>
    <col min="16132" max="16132" width="8.21875" style="12" customWidth="1"/>
    <col min="16133" max="16133" width="9.44140625" style="12" customWidth="1"/>
    <col min="16134" max="16134" width="7.77734375" style="12" customWidth="1"/>
    <col min="16135" max="16135" width="8.44140625" style="12" customWidth="1"/>
    <col min="16136" max="16136" width="17.21875" style="12" customWidth="1"/>
    <col min="16137" max="16384" width="9.21875" style="12"/>
  </cols>
  <sheetData>
    <row r="1" spans="1:251" ht="16.5" customHeight="1" x14ac:dyDescent="0.3">
      <c r="A1" s="97" t="s">
        <v>301</v>
      </c>
      <c r="B1" s="97"/>
      <c r="C1" s="97"/>
      <c r="D1" s="97"/>
      <c r="E1" s="97"/>
      <c r="F1" s="97"/>
      <c r="G1" s="97"/>
      <c r="H1" s="97"/>
    </row>
    <row r="2" spans="1:251" x14ac:dyDescent="0.2">
      <c r="A2" s="98" t="s">
        <v>0</v>
      </c>
      <c r="B2" s="98"/>
      <c r="C2" s="98"/>
      <c r="D2" s="98"/>
      <c r="E2" s="98"/>
      <c r="F2" s="98"/>
      <c r="G2" s="98"/>
      <c r="H2" s="98"/>
    </row>
    <row r="3" spans="1:251" x14ac:dyDescent="0.2">
      <c r="A3" s="100" t="s">
        <v>1</v>
      </c>
      <c r="B3" s="100"/>
      <c r="C3" s="100"/>
      <c r="D3" s="100"/>
      <c r="E3" s="100"/>
      <c r="F3" s="100"/>
      <c r="G3" s="100"/>
      <c r="H3" s="100"/>
    </row>
    <row r="4" spans="1:251" x14ac:dyDescent="0.2">
      <c r="A4" s="98" t="s">
        <v>2</v>
      </c>
      <c r="B4" s="100" t="s">
        <v>3</v>
      </c>
      <c r="C4" s="100"/>
      <c r="D4" s="100"/>
      <c r="E4" s="100"/>
      <c r="F4" s="100"/>
      <c r="G4" s="101" t="s">
        <v>4</v>
      </c>
      <c r="H4" s="98" t="s">
        <v>5</v>
      </c>
    </row>
    <row r="5" spans="1:251" ht="11.55" customHeight="1" x14ac:dyDescent="0.2">
      <c r="A5" s="98"/>
      <c r="B5" s="13" t="s">
        <v>6</v>
      </c>
      <c r="C5" s="14" t="s">
        <v>7</v>
      </c>
      <c r="D5" s="14" t="s">
        <v>8</v>
      </c>
      <c r="E5" s="14" t="s">
        <v>9</v>
      </c>
      <c r="F5" s="14" t="s">
        <v>10</v>
      </c>
      <c r="G5" s="101"/>
      <c r="H5" s="98"/>
    </row>
    <row r="6" spans="1:251" x14ac:dyDescent="0.2">
      <c r="A6" s="98" t="s">
        <v>11</v>
      </c>
      <c r="B6" s="98"/>
      <c r="C6" s="99"/>
      <c r="D6" s="99"/>
      <c r="E6" s="99"/>
      <c r="F6" s="99"/>
      <c r="G6" s="98"/>
      <c r="H6" s="98"/>
    </row>
    <row r="7" spans="1:251" ht="21.75" customHeight="1" x14ac:dyDescent="0.2">
      <c r="A7" s="6" t="s">
        <v>85</v>
      </c>
      <c r="B7" s="3">
        <v>250</v>
      </c>
      <c r="C7" s="10">
        <v>3.8</v>
      </c>
      <c r="D7" s="10">
        <v>6.89</v>
      </c>
      <c r="E7" s="10">
        <v>36.82</v>
      </c>
      <c r="F7" s="10">
        <v>223.3</v>
      </c>
      <c r="G7" s="15" t="s">
        <v>86</v>
      </c>
      <c r="H7" s="16" t="s">
        <v>12</v>
      </c>
    </row>
    <row r="8" spans="1:251" s="22" customFormat="1" x14ac:dyDescent="0.2">
      <c r="A8" s="6" t="s">
        <v>31</v>
      </c>
      <c r="B8" s="4">
        <v>100</v>
      </c>
      <c r="C8" s="20">
        <v>0.4</v>
      </c>
      <c r="D8" s="20">
        <v>0.4</v>
      </c>
      <c r="E8" s="20">
        <f>19.6/2</f>
        <v>9.8000000000000007</v>
      </c>
      <c r="F8" s="20">
        <f>94/2</f>
        <v>47</v>
      </c>
      <c r="G8" s="21" t="s">
        <v>32</v>
      </c>
      <c r="H8" s="6" t="s">
        <v>33</v>
      </c>
    </row>
    <row r="9" spans="1:251" x14ac:dyDescent="0.2">
      <c r="A9" s="23" t="s">
        <v>27</v>
      </c>
      <c r="B9" s="3">
        <v>30</v>
      </c>
      <c r="C9" s="10">
        <v>1.95</v>
      </c>
      <c r="D9" s="10">
        <v>0.3</v>
      </c>
      <c r="E9" s="10">
        <v>12.9</v>
      </c>
      <c r="F9" s="10">
        <v>64.5</v>
      </c>
      <c r="G9" s="15" t="s">
        <v>87</v>
      </c>
      <c r="H9" s="6" t="s">
        <v>29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</row>
    <row r="10" spans="1:251" ht="12.75" customHeight="1" x14ac:dyDescent="0.2">
      <c r="A10" s="2" t="s">
        <v>13</v>
      </c>
      <c r="B10" s="4">
        <v>215</v>
      </c>
      <c r="C10" s="25">
        <v>7.0000000000000007E-2</v>
      </c>
      <c r="D10" s="25">
        <v>0.02</v>
      </c>
      <c r="E10" s="25">
        <v>15</v>
      </c>
      <c r="F10" s="25">
        <v>60</v>
      </c>
      <c r="G10" s="21" t="s">
        <v>14</v>
      </c>
      <c r="H10" s="6" t="s">
        <v>15</v>
      </c>
    </row>
    <row r="11" spans="1:251" s="27" customFormat="1" ht="10.95" customHeight="1" x14ac:dyDescent="0.3">
      <c r="A11" s="23" t="s">
        <v>16</v>
      </c>
      <c r="B11" s="4">
        <v>200</v>
      </c>
      <c r="C11" s="26">
        <v>0.6</v>
      </c>
      <c r="D11" s="26">
        <v>0.4</v>
      </c>
      <c r="E11" s="26">
        <v>20.2</v>
      </c>
      <c r="F11" s="26">
        <v>92</v>
      </c>
      <c r="G11" s="21"/>
      <c r="H11" s="2"/>
    </row>
    <row r="12" spans="1:251" ht="11.55" customHeight="1" x14ac:dyDescent="0.2">
      <c r="A12" s="28" t="s">
        <v>17</v>
      </c>
      <c r="B12" s="13">
        <f>SUM(B7:B11)</f>
        <v>795</v>
      </c>
      <c r="C12" s="29">
        <f>SUM(C7:C11)</f>
        <v>6.82</v>
      </c>
      <c r="D12" s="29">
        <f>SUM(D7:D11)</f>
        <v>8.01</v>
      </c>
      <c r="E12" s="29">
        <f>SUM(E7:E11)</f>
        <v>94.720000000000013</v>
      </c>
      <c r="F12" s="29">
        <f>SUM(F7:F11)</f>
        <v>486.8</v>
      </c>
      <c r="G12" s="30"/>
      <c r="H12" s="6"/>
    </row>
    <row r="13" spans="1:251" x14ac:dyDescent="0.2">
      <c r="A13" s="100" t="s">
        <v>84</v>
      </c>
      <c r="B13" s="100"/>
      <c r="C13" s="100"/>
      <c r="D13" s="100"/>
      <c r="E13" s="100"/>
      <c r="F13" s="100"/>
      <c r="G13" s="100"/>
      <c r="H13" s="100"/>
    </row>
    <row r="14" spans="1:251" ht="12" customHeight="1" x14ac:dyDescent="0.2">
      <c r="A14" s="6" t="s">
        <v>88</v>
      </c>
      <c r="B14" s="31">
        <v>200</v>
      </c>
      <c r="C14" s="32">
        <v>1.6</v>
      </c>
      <c r="D14" s="32">
        <v>4.08</v>
      </c>
      <c r="E14" s="32">
        <v>10.85</v>
      </c>
      <c r="F14" s="32">
        <v>87</v>
      </c>
      <c r="G14" s="1" t="s">
        <v>18</v>
      </c>
      <c r="H14" s="16" t="s">
        <v>19</v>
      </c>
    </row>
    <row r="15" spans="1:251" s="11" customFormat="1" x14ac:dyDescent="0.2">
      <c r="A15" s="19" t="s">
        <v>89</v>
      </c>
      <c r="B15" s="7">
        <v>90</v>
      </c>
      <c r="C15" s="10">
        <v>15.3</v>
      </c>
      <c r="D15" s="10">
        <v>8.8000000000000007</v>
      </c>
      <c r="E15" s="10">
        <v>8.4</v>
      </c>
      <c r="F15" s="10">
        <v>175.4</v>
      </c>
      <c r="G15" s="8" t="s">
        <v>90</v>
      </c>
      <c r="H15" s="33" t="s">
        <v>71</v>
      </c>
    </row>
    <row r="16" spans="1:251" ht="14.25" customHeight="1" x14ac:dyDescent="0.2">
      <c r="A16" s="6" t="s">
        <v>66</v>
      </c>
      <c r="B16" s="4">
        <v>150</v>
      </c>
      <c r="C16" s="34">
        <v>3.44</v>
      </c>
      <c r="D16" s="34">
        <v>13.15</v>
      </c>
      <c r="E16" s="34">
        <v>27.92</v>
      </c>
      <c r="F16" s="34">
        <v>243.75</v>
      </c>
      <c r="G16" s="35" t="s">
        <v>67</v>
      </c>
      <c r="H16" s="2" t="s">
        <v>68</v>
      </c>
    </row>
    <row r="17" spans="1:251" ht="32.25" customHeight="1" x14ac:dyDescent="0.2">
      <c r="A17" s="23" t="s">
        <v>21</v>
      </c>
      <c r="B17" s="5">
        <v>60</v>
      </c>
      <c r="C17" s="17">
        <v>1.41</v>
      </c>
      <c r="D17" s="17">
        <v>0.09</v>
      </c>
      <c r="E17" s="17">
        <v>4.05</v>
      </c>
      <c r="F17" s="17">
        <v>22.5</v>
      </c>
      <c r="G17" s="36" t="s">
        <v>22</v>
      </c>
      <c r="H17" s="2" t="s">
        <v>23</v>
      </c>
    </row>
    <row r="18" spans="1:251" x14ac:dyDescent="0.2">
      <c r="A18" s="6" t="s">
        <v>24</v>
      </c>
      <c r="B18" s="4">
        <v>200</v>
      </c>
      <c r="C18" s="37">
        <v>0.15</v>
      </c>
      <c r="D18" s="37">
        <v>0.06</v>
      </c>
      <c r="E18" s="37">
        <v>20.65</v>
      </c>
      <c r="F18" s="37">
        <v>82.9</v>
      </c>
      <c r="G18" s="36" t="s">
        <v>25</v>
      </c>
      <c r="H18" s="2" t="s">
        <v>26</v>
      </c>
    </row>
    <row r="19" spans="1:251" x14ac:dyDescent="0.2">
      <c r="A19" s="23" t="s">
        <v>27</v>
      </c>
      <c r="B19" s="3">
        <v>20</v>
      </c>
      <c r="C19" s="10">
        <v>1.3</v>
      </c>
      <c r="D19" s="10">
        <v>0.2</v>
      </c>
      <c r="E19" s="10">
        <v>8.6</v>
      </c>
      <c r="F19" s="10">
        <v>43</v>
      </c>
      <c r="G19" s="15" t="s">
        <v>28</v>
      </c>
      <c r="H19" s="6" t="s">
        <v>29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</row>
    <row r="20" spans="1:251" x14ac:dyDescent="0.2">
      <c r="A20" s="28" t="s">
        <v>17</v>
      </c>
      <c r="B20" s="13">
        <f>SUM(B14:B19)</f>
        <v>720</v>
      </c>
      <c r="C20" s="38">
        <f>SUM(C14:C19)</f>
        <v>23.200000000000003</v>
      </c>
      <c r="D20" s="38">
        <f>SUM(D14:D19)</f>
        <v>26.38</v>
      </c>
      <c r="E20" s="38">
        <f>SUM(E14:E19)</f>
        <v>80.47</v>
      </c>
      <c r="F20" s="38">
        <f>SUM(F14:F19)</f>
        <v>654.54999999999995</v>
      </c>
      <c r="G20" s="30"/>
      <c r="H20" s="6"/>
    </row>
    <row r="21" spans="1:251" x14ac:dyDescent="0.2">
      <c r="A21" s="100" t="s">
        <v>30</v>
      </c>
      <c r="B21" s="100"/>
      <c r="C21" s="100"/>
      <c r="D21" s="100"/>
      <c r="E21" s="100"/>
      <c r="F21" s="100"/>
      <c r="G21" s="100"/>
      <c r="H21" s="100"/>
    </row>
    <row r="22" spans="1:251" x14ac:dyDescent="0.2">
      <c r="A22" s="98" t="s">
        <v>2</v>
      </c>
      <c r="B22" s="100" t="s">
        <v>3</v>
      </c>
      <c r="C22" s="100"/>
      <c r="D22" s="100"/>
      <c r="E22" s="100"/>
      <c r="F22" s="100"/>
      <c r="G22" s="101" t="s">
        <v>4</v>
      </c>
      <c r="H22" s="98" t="s">
        <v>5</v>
      </c>
    </row>
    <row r="23" spans="1:251" ht="11.55" customHeight="1" x14ac:dyDescent="0.2">
      <c r="A23" s="98"/>
      <c r="B23" s="13" t="s">
        <v>6</v>
      </c>
      <c r="C23" s="14" t="s">
        <v>7</v>
      </c>
      <c r="D23" s="14" t="s">
        <v>8</v>
      </c>
      <c r="E23" s="14" t="s">
        <v>9</v>
      </c>
      <c r="F23" s="14" t="s">
        <v>10</v>
      </c>
      <c r="G23" s="101"/>
      <c r="H23" s="98"/>
    </row>
    <row r="24" spans="1:251" x14ac:dyDescent="0.2">
      <c r="A24" s="98" t="s">
        <v>11</v>
      </c>
      <c r="B24" s="98"/>
      <c r="C24" s="98"/>
      <c r="D24" s="98"/>
      <c r="E24" s="98"/>
      <c r="F24" s="98"/>
      <c r="G24" s="98"/>
      <c r="H24" s="98"/>
    </row>
    <row r="25" spans="1:251" x14ac:dyDescent="0.2">
      <c r="A25" s="2" t="s">
        <v>102</v>
      </c>
      <c r="B25" s="31">
        <v>90</v>
      </c>
      <c r="C25" s="10">
        <v>11.02</v>
      </c>
      <c r="D25" s="10">
        <v>13.95</v>
      </c>
      <c r="E25" s="10">
        <v>8.4</v>
      </c>
      <c r="F25" s="10">
        <v>203.2</v>
      </c>
      <c r="G25" s="39" t="s">
        <v>103</v>
      </c>
      <c r="H25" s="6" t="s">
        <v>59</v>
      </c>
    </row>
    <row r="26" spans="1:251" x14ac:dyDescent="0.2">
      <c r="A26" s="40" t="s">
        <v>93</v>
      </c>
      <c r="B26" s="41">
        <v>150</v>
      </c>
      <c r="C26" s="10">
        <v>3.1</v>
      </c>
      <c r="D26" s="10">
        <v>4.8499999999999996</v>
      </c>
      <c r="E26" s="10">
        <v>14.14</v>
      </c>
      <c r="F26" s="10">
        <v>112.65</v>
      </c>
      <c r="G26" s="42" t="s">
        <v>94</v>
      </c>
      <c r="H26" s="9" t="s">
        <v>95</v>
      </c>
    </row>
    <row r="27" spans="1:251" s="22" customFormat="1" x14ac:dyDescent="0.2">
      <c r="A27" s="6" t="s">
        <v>31</v>
      </c>
      <c r="B27" s="4">
        <v>100</v>
      </c>
      <c r="C27" s="17">
        <v>0.4</v>
      </c>
      <c r="D27" s="17">
        <v>0.4</v>
      </c>
      <c r="E27" s="17">
        <f>19.6/2</f>
        <v>9.8000000000000007</v>
      </c>
      <c r="F27" s="17">
        <f>94/2</f>
        <v>47</v>
      </c>
      <c r="G27" s="21" t="s">
        <v>32</v>
      </c>
      <c r="H27" s="6" t="s">
        <v>33</v>
      </c>
    </row>
    <row r="28" spans="1:251" x14ac:dyDescent="0.2">
      <c r="A28" s="23" t="s">
        <v>27</v>
      </c>
      <c r="B28" s="3">
        <v>20</v>
      </c>
      <c r="C28" s="10">
        <v>1.3</v>
      </c>
      <c r="D28" s="10">
        <v>0.2</v>
      </c>
      <c r="E28" s="10">
        <v>8.6</v>
      </c>
      <c r="F28" s="10">
        <v>43</v>
      </c>
      <c r="G28" s="15" t="s">
        <v>28</v>
      </c>
      <c r="H28" s="6" t="s">
        <v>29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</row>
    <row r="29" spans="1:251" x14ac:dyDescent="0.2">
      <c r="A29" s="43" t="s">
        <v>34</v>
      </c>
      <c r="B29" s="5">
        <v>222</v>
      </c>
      <c r="C29" s="26">
        <v>0.13</v>
      </c>
      <c r="D29" s="26">
        <v>0.02</v>
      </c>
      <c r="E29" s="26">
        <v>15.2</v>
      </c>
      <c r="F29" s="26">
        <v>62</v>
      </c>
      <c r="G29" s="21" t="s">
        <v>35</v>
      </c>
      <c r="H29" s="23" t="s">
        <v>36</v>
      </c>
    </row>
    <row r="30" spans="1:251" x14ac:dyDescent="0.2">
      <c r="A30" s="28" t="s">
        <v>17</v>
      </c>
      <c r="B30" s="13">
        <f>SUM(B25:B29)</f>
        <v>582</v>
      </c>
      <c r="C30" s="29">
        <f>SUM(C25:C29)</f>
        <v>15.950000000000001</v>
      </c>
      <c r="D30" s="29">
        <f>SUM(D25:D29)</f>
        <v>19.419999999999995</v>
      </c>
      <c r="E30" s="29">
        <f>SUM(E25:E29)</f>
        <v>56.14</v>
      </c>
      <c r="F30" s="29">
        <f>SUM(F25:F29)</f>
        <v>467.85</v>
      </c>
      <c r="G30" s="30"/>
      <c r="H30" s="6"/>
    </row>
    <row r="31" spans="1:251" x14ac:dyDescent="0.2">
      <c r="A31" s="100" t="s">
        <v>84</v>
      </c>
      <c r="B31" s="100"/>
      <c r="C31" s="100"/>
      <c r="D31" s="100"/>
      <c r="E31" s="100"/>
      <c r="F31" s="100"/>
      <c r="G31" s="100"/>
      <c r="H31" s="100"/>
    </row>
    <row r="32" spans="1:251" ht="12" customHeight="1" x14ac:dyDescent="0.2">
      <c r="A32" s="6" t="s">
        <v>37</v>
      </c>
      <c r="B32" s="5">
        <v>200</v>
      </c>
      <c r="C32" s="17">
        <v>4.4000000000000004</v>
      </c>
      <c r="D32" s="17">
        <v>4.2</v>
      </c>
      <c r="E32" s="17">
        <v>13.2</v>
      </c>
      <c r="F32" s="17">
        <v>118.6</v>
      </c>
      <c r="G32" s="36" t="s">
        <v>38</v>
      </c>
      <c r="H32" s="16" t="s">
        <v>39</v>
      </c>
    </row>
    <row r="33" spans="1:256" x14ac:dyDescent="0.2">
      <c r="A33" s="23" t="s">
        <v>40</v>
      </c>
      <c r="B33" s="4">
        <v>90</v>
      </c>
      <c r="C33" s="17">
        <v>11.52</v>
      </c>
      <c r="D33" s="17">
        <v>13</v>
      </c>
      <c r="E33" s="17">
        <v>4.05</v>
      </c>
      <c r="F33" s="17">
        <v>189.6</v>
      </c>
      <c r="G33" s="21" t="s">
        <v>41</v>
      </c>
      <c r="H33" s="6" t="s">
        <v>42</v>
      </c>
    </row>
    <row r="34" spans="1:256" ht="24" customHeight="1" x14ac:dyDescent="0.2">
      <c r="A34" s="6" t="s">
        <v>96</v>
      </c>
      <c r="B34" s="31">
        <v>150</v>
      </c>
      <c r="C34" s="10">
        <v>6.6</v>
      </c>
      <c r="D34" s="10">
        <v>7.17</v>
      </c>
      <c r="E34" s="10">
        <v>39.520000000000003</v>
      </c>
      <c r="F34" s="10">
        <v>244.79</v>
      </c>
      <c r="G34" s="35" t="s">
        <v>97</v>
      </c>
      <c r="H34" s="44" t="s">
        <v>98</v>
      </c>
    </row>
    <row r="35" spans="1:256" x14ac:dyDescent="0.2">
      <c r="A35" s="6" t="s">
        <v>43</v>
      </c>
      <c r="B35" s="4">
        <v>200</v>
      </c>
      <c r="C35" s="17">
        <v>0.76</v>
      </c>
      <c r="D35" s="17">
        <v>0.04</v>
      </c>
      <c r="E35" s="17">
        <v>20.22</v>
      </c>
      <c r="F35" s="17">
        <v>85.51</v>
      </c>
      <c r="G35" s="36" t="s">
        <v>44</v>
      </c>
      <c r="H35" s="2" t="s">
        <v>45</v>
      </c>
    </row>
    <row r="36" spans="1:256" x14ac:dyDescent="0.2">
      <c r="A36" s="23" t="s">
        <v>27</v>
      </c>
      <c r="B36" s="3">
        <v>20</v>
      </c>
      <c r="C36" s="10">
        <v>1.3</v>
      </c>
      <c r="D36" s="10">
        <v>0.2</v>
      </c>
      <c r="E36" s="10">
        <v>8.6</v>
      </c>
      <c r="F36" s="10">
        <v>43</v>
      </c>
      <c r="G36" s="15" t="s">
        <v>28</v>
      </c>
      <c r="H36" s="6" t="s">
        <v>29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</row>
    <row r="37" spans="1:256" x14ac:dyDescent="0.2">
      <c r="A37" s="28" t="s">
        <v>17</v>
      </c>
      <c r="B37" s="13">
        <f>SUM(B32:B36)</f>
        <v>660</v>
      </c>
      <c r="C37" s="29">
        <f>SUM(C32:C36)</f>
        <v>24.580000000000002</v>
      </c>
      <c r="D37" s="29">
        <f>SUM(D32:D36)</f>
        <v>24.609999999999996</v>
      </c>
      <c r="E37" s="29">
        <f>SUM(E32:E36)</f>
        <v>85.59</v>
      </c>
      <c r="F37" s="29">
        <f>SUM(F32:F36)</f>
        <v>681.5</v>
      </c>
      <c r="G37" s="30"/>
      <c r="H37" s="6"/>
    </row>
    <row r="38" spans="1:256" x14ac:dyDescent="0.2">
      <c r="A38" s="100" t="s">
        <v>46</v>
      </c>
      <c r="B38" s="100"/>
      <c r="C38" s="100"/>
      <c r="D38" s="100"/>
      <c r="E38" s="100"/>
      <c r="F38" s="100"/>
      <c r="G38" s="100"/>
      <c r="H38" s="100"/>
    </row>
    <row r="39" spans="1:256" x14ac:dyDescent="0.2">
      <c r="A39" s="98" t="s">
        <v>2</v>
      </c>
      <c r="B39" s="100" t="s">
        <v>3</v>
      </c>
      <c r="C39" s="100"/>
      <c r="D39" s="100"/>
      <c r="E39" s="100"/>
      <c r="F39" s="100"/>
      <c r="G39" s="101" t="s">
        <v>4</v>
      </c>
      <c r="H39" s="98" t="s">
        <v>5</v>
      </c>
    </row>
    <row r="40" spans="1:256" ht="11.55" customHeight="1" x14ac:dyDescent="0.2">
      <c r="A40" s="98"/>
      <c r="B40" s="13" t="s">
        <v>6</v>
      </c>
      <c r="C40" s="14" t="s">
        <v>7</v>
      </c>
      <c r="D40" s="14" t="s">
        <v>8</v>
      </c>
      <c r="E40" s="14" t="s">
        <v>9</v>
      </c>
      <c r="F40" s="14" t="s">
        <v>10</v>
      </c>
      <c r="G40" s="101"/>
      <c r="H40" s="98"/>
    </row>
    <row r="41" spans="1:256" x14ac:dyDescent="0.2">
      <c r="A41" s="98" t="s">
        <v>11</v>
      </c>
      <c r="B41" s="98"/>
      <c r="C41" s="99"/>
      <c r="D41" s="99"/>
      <c r="E41" s="99"/>
      <c r="F41" s="99"/>
      <c r="G41" s="98"/>
      <c r="H41" s="98"/>
    </row>
    <row r="42" spans="1:256" ht="12.75" customHeight="1" x14ac:dyDescent="0.2">
      <c r="A42" s="45" t="s">
        <v>260</v>
      </c>
      <c r="B42" s="41">
        <v>90</v>
      </c>
      <c r="C42" s="10">
        <v>11.3</v>
      </c>
      <c r="D42" s="10">
        <v>19.5</v>
      </c>
      <c r="E42" s="10">
        <v>2.9</v>
      </c>
      <c r="F42" s="10">
        <v>230.7</v>
      </c>
      <c r="G42" s="46" t="s">
        <v>262</v>
      </c>
      <c r="H42" s="44" t="s">
        <v>261</v>
      </c>
    </row>
    <row r="43" spans="1:256" ht="24" customHeight="1" x14ac:dyDescent="0.2">
      <c r="A43" s="6" t="s">
        <v>99</v>
      </c>
      <c r="B43" s="31">
        <v>150</v>
      </c>
      <c r="C43" s="47">
        <v>2.46</v>
      </c>
      <c r="D43" s="47">
        <v>5.53</v>
      </c>
      <c r="E43" s="47">
        <v>19.21</v>
      </c>
      <c r="F43" s="47">
        <v>131.69999999999999</v>
      </c>
      <c r="G43" s="39" t="s">
        <v>100</v>
      </c>
      <c r="H43" s="2" t="s">
        <v>20</v>
      </c>
    </row>
    <row r="44" spans="1:256" s="22" customFormat="1" ht="24.75" customHeight="1" x14ac:dyDescent="0.2">
      <c r="A44" s="23" t="s">
        <v>48</v>
      </c>
      <c r="B44" s="5">
        <v>60</v>
      </c>
      <c r="C44" s="17">
        <v>0.66</v>
      </c>
      <c r="D44" s="17">
        <v>0.12</v>
      </c>
      <c r="E44" s="17">
        <v>2.2799999999999998</v>
      </c>
      <c r="F44" s="17">
        <v>13.2</v>
      </c>
      <c r="G44" s="36" t="s">
        <v>49</v>
      </c>
      <c r="H44" s="2" t="s">
        <v>50</v>
      </c>
    </row>
    <row r="45" spans="1:256" x14ac:dyDescent="0.2">
      <c r="A45" s="48" t="s">
        <v>27</v>
      </c>
      <c r="B45" s="49">
        <v>50</v>
      </c>
      <c r="C45" s="50">
        <v>3.3</v>
      </c>
      <c r="D45" s="50">
        <v>0.5</v>
      </c>
      <c r="E45" s="50">
        <v>21.5</v>
      </c>
      <c r="F45" s="50">
        <v>106.3</v>
      </c>
      <c r="G45" s="51" t="s">
        <v>69</v>
      </c>
      <c r="H45" s="52" t="s">
        <v>29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x14ac:dyDescent="0.2">
      <c r="A46" s="2" t="s">
        <v>13</v>
      </c>
      <c r="B46" s="4">
        <v>215</v>
      </c>
      <c r="C46" s="26">
        <v>7.0000000000000007E-2</v>
      </c>
      <c r="D46" s="26">
        <v>0.02</v>
      </c>
      <c r="E46" s="26">
        <v>15</v>
      </c>
      <c r="F46" s="26">
        <v>60</v>
      </c>
      <c r="G46" s="21" t="s">
        <v>14</v>
      </c>
      <c r="H46" s="6" t="s">
        <v>15</v>
      </c>
    </row>
    <row r="47" spans="1:256" x14ac:dyDescent="0.2">
      <c r="A47" s="28" t="s">
        <v>17</v>
      </c>
      <c r="B47" s="13">
        <f>SUM(B42:B46)</f>
        <v>565</v>
      </c>
      <c r="C47" s="29">
        <f>SUM(C42:C46)</f>
        <v>17.790000000000003</v>
      </c>
      <c r="D47" s="29">
        <f>SUM(D42:D46)</f>
        <v>25.67</v>
      </c>
      <c r="E47" s="29">
        <f>SUM(E42:E46)</f>
        <v>60.89</v>
      </c>
      <c r="F47" s="29">
        <f>SUM(F42:F46)</f>
        <v>541.9</v>
      </c>
      <c r="G47" s="30"/>
      <c r="H47" s="6"/>
    </row>
    <row r="48" spans="1:256" ht="14.55" customHeight="1" x14ac:dyDescent="0.2">
      <c r="A48" s="100" t="s">
        <v>84</v>
      </c>
      <c r="B48" s="100"/>
      <c r="C48" s="100"/>
      <c r="D48" s="100"/>
      <c r="E48" s="100"/>
      <c r="F48" s="100"/>
      <c r="G48" s="100"/>
      <c r="H48" s="100"/>
    </row>
    <row r="49" spans="1:251" ht="23.25" customHeight="1" x14ac:dyDescent="0.2">
      <c r="A49" s="6" t="s">
        <v>101</v>
      </c>
      <c r="B49" s="53">
        <v>200</v>
      </c>
      <c r="C49" s="32">
        <v>1.18</v>
      </c>
      <c r="D49" s="32">
        <v>4.84</v>
      </c>
      <c r="E49" s="32">
        <v>9.08</v>
      </c>
      <c r="F49" s="32">
        <v>76.180000000000007</v>
      </c>
      <c r="G49" s="54" t="s">
        <v>51</v>
      </c>
      <c r="H49" s="55" t="s">
        <v>52</v>
      </c>
    </row>
    <row r="50" spans="1:251" ht="13.5" customHeight="1" x14ac:dyDescent="0.2">
      <c r="A50" s="40" t="s">
        <v>91</v>
      </c>
      <c r="B50" s="41">
        <v>90</v>
      </c>
      <c r="C50" s="10">
        <v>15.1</v>
      </c>
      <c r="D50" s="10">
        <v>8.9</v>
      </c>
      <c r="E50" s="10">
        <v>8.5</v>
      </c>
      <c r="F50" s="10">
        <v>177.5</v>
      </c>
      <c r="G50" s="42" t="s">
        <v>267</v>
      </c>
      <c r="H50" s="9" t="s">
        <v>79</v>
      </c>
    </row>
    <row r="51" spans="1:251" ht="20.399999999999999" x14ac:dyDescent="0.2">
      <c r="A51" s="6" t="s">
        <v>104</v>
      </c>
      <c r="B51" s="31">
        <v>150</v>
      </c>
      <c r="C51" s="10">
        <v>3.42</v>
      </c>
      <c r="D51" s="10">
        <v>6.5</v>
      </c>
      <c r="E51" s="10">
        <v>34.950000000000003</v>
      </c>
      <c r="F51" s="10">
        <v>214.46</v>
      </c>
      <c r="G51" s="56" t="s">
        <v>105</v>
      </c>
      <c r="H51" s="57" t="s">
        <v>53</v>
      </c>
    </row>
    <row r="52" spans="1:251" ht="24.75" customHeight="1" x14ac:dyDescent="0.2">
      <c r="A52" s="58" t="s">
        <v>106</v>
      </c>
      <c r="B52" s="3">
        <v>60</v>
      </c>
      <c r="C52" s="59">
        <v>1</v>
      </c>
      <c r="D52" s="59">
        <v>0.6</v>
      </c>
      <c r="E52" s="59">
        <v>4.47</v>
      </c>
      <c r="F52" s="59">
        <v>23.4</v>
      </c>
      <c r="G52" s="60">
        <v>305</v>
      </c>
      <c r="H52" s="2" t="s">
        <v>107</v>
      </c>
    </row>
    <row r="53" spans="1:251" x14ac:dyDescent="0.2">
      <c r="A53" s="6" t="s">
        <v>54</v>
      </c>
      <c r="B53" s="4">
        <v>200</v>
      </c>
      <c r="C53" s="26">
        <v>0</v>
      </c>
      <c r="D53" s="26">
        <v>0</v>
      </c>
      <c r="E53" s="26">
        <v>19.97</v>
      </c>
      <c r="F53" s="26">
        <v>76</v>
      </c>
      <c r="G53" s="21" t="s">
        <v>55</v>
      </c>
      <c r="H53" s="2" t="s">
        <v>56</v>
      </c>
    </row>
    <row r="54" spans="1:251" x14ac:dyDescent="0.2">
      <c r="A54" s="23" t="s">
        <v>27</v>
      </c>
      <c r="B54" s="3">
        <v>20</v>
      </c>
      <c r="C54" s="10">
        <v>1.3</v>
      </c>
      <c r="D54" s="10">
        <v>0.2</v>
      </c>
      <c r="E54" s="10">
        <v>8.6</v>
      </c>
      <c r="F54" s="10">
        <v>43</v>
      </c>
      <c r="G54" s="15" t="s">
        <v>28</v>
      </c>
      <c r="H54" s="6" t="s">
        <v>29</v>
      </c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</row>
    <row r="55" spans="1:251" x14ac:dyDescent="0.2">
      <c r="A55" s="28" t="s">
        <v>17</v>
      </c>
      <c r="B55" s="13">
        <f>SUM(B49:B54)</f>
        <v>720</v>
      </c>
      <c r="C55" s="29">
        <f>SUM(C49:C54)</f>
        <v>22.000000000000004</v>
      </c>
      <c r="D55" s="29">
        <f>SUM(D49:D54)</f>
        <v>21.040000000000003</v>
      </c>
      <c r="E55" s="29">
        <f>SUM(E49:E54)</f>
        <v>85.57</v>
      </c>
      <c r="F55" s="29">
        <f>SUM(F49:F54)</f>
        <v>610.54</v>
      </c>
      <c r="G55" s="30"/>
      <c r="H55" s="6"/>
    </row>
    <row r="56" spans="1:251" x14ac:dyDescent="0.2">
      <c r="A56" s="100" t="s">
        <v>57</v>
      </c>
      <c r="B56" s="100"/>
      <c r="C56" s="100"/>
      <c r="D56" s="100"/>
      <c r="E56" s="100"/>
      <c r="F56" s="100"/>
      <c r="G56" s="100"/>
      <c r="H56" s="100"/>
    </row>
    <row r="57" spans="1:251" x14ac:dyDescent="0.2">
      <c r="A57" s="98" t="s">
        <v>2</v>
      </c>
      <c r="B57" s="100" t="s">
        <v>3</v>
      </c>
      <c r="C57" s="100"/>
      <c r="D57" s="100"/>
      <c r="E57" s="100"/>
      <c r="F57" s="100"/>
      <c r="G57" s="101" t="s">
        <v>4</v>
      </c>
      <c r="H57" s="98" t="s">
        <v>5</v>
      </c>
    </row>
    <row r="58" spans="1:251" ht="11.55" customHeight="1" x14ac:dyDescent="0.2">
      <c r="A58" s="98"/>
      <c r="B58" s="13" t="s">
        <v>6</v>
      </c>
      <c r="C58" s="14" t="s">
        <v>7</v>
      </c>
      <c r="D58" s="14" t="s">
        <v>8</v>
      </c>
      <c r="E58" s="14" t="s">
        <v>9</v>
      </c>
      <c r="F58" s="14" t="s">
        <v>10</v>
      </c>
      <c r="G58" s="101"/>
      <c r="H58" s="98"/>
    </row>
    <row r="59" spans="1:251" x14ac:dyDescent="0.2">
      <c r="A59" s="98" t="s">
        <v>11</v>
      </c>
      <c r="B59" s="98"/>
      <c r="C59" s="98"/>
      <c r="D59" s="98"/>
      <c r="E59" s="98"/>
      <c r="F59" s="98"/>
      <c r="G59" s="98"/>
      <c r="H59" s="98"/>
    </row>
    <row r="60" spans="1:251" ht="12.75" customHeight="1" x14ac:dyDescent="0.2">
      <c r="A60" s="6" t="s">
        <v>108</v>
      </c>
      <c r="B60" s="31">
        <v>90</v>
      </c>
      <c r="C60" s="10">
        <v>11.8</v>
      </c>
      <c r="D60" s="10">
        <v>7.1</v>
      </c>
      <c r="E60" s="10">
        <v>8.4</v>
      </c>
      <c r="F60" s="10">
        <v>141.4</v>
      </c>
      <c r="G60" s="35" t="s">
        <v>109</v>
      </c>
      <c r="H60" s="33" t="s">
        <v>74</v>
      </c>
    </row>
    <row r="61" spans="1:251" ht="20.399999999999999" x14ac:dyDescent="0.2">
      <c r="A61" s="6" t="s">
        <v>96</v>
      </c>
      <c r="B61" s="31">
        <v>150</v>
      </c>
      <c r="C61" s="10">
        <v>6.6</v>
      </c>
      <c r="D61" s="10">
        <v>7.17</v>
      </c>
      <c r="E61" s="10">
        <v>39.520000000000003</v>
      </c>
      <c r="F61" s="10">
        <v>244.79</v>
      </c>
      <c r="G61" s="35" t="s">
        <v>97</v>
      </c>
      <c r="H61" s="44" t="s">
        <v>98</v>
      </c>
    </row>
    <row r="62" spans="1:251" x14ac:dyDescent="0.2">
      <c r="A62" s="23" t="s">
        <v>27</v>
      </c>
      <c r="B62" s="5">
        <v>40</v>
      </c>
      <c r="C62" s="17">
        <v>2.6</v>
      </c>
      <c r="D62" s="17">
        <v>0.4</v>
      </c>
      <c r="E62" s="17">
        <v>17.2</v>
      </c>
      <c r="F62" s="17">
        <v>85</v>
      </c>
      <c r="G62" s="5" t="s">
        <v>28</v>
      </c>
      <c r="H62" s="6" t="s">
        <v>29</v>
      </c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</row>
    <row r="63" spans="1:251" x14ac:dyDescent="0.2">
      <c r="A63" s="43" t="s">
        <v>34</v>
      </c>
      <c r="B63" s="5">
        <v>222</v>
      </c>
      <c r="C63" s="26">
        <v>0.13</v>
      </c>
      <c r="D63" s="26">
        <v>0.02</v>
      </c>
      <c r="E63" s="26">
        <v>15.2</v>
      </c>
      <c r="F63" s="26">
        <v>62</v>
      </c>
      <c r="G63" s="21" t="s">
        <v>35</v>
      </c>
      <c r="H63" s="23" t="s">
        <v>36</v>
      </c>
    </row>
    <row r="64" spans="1:251" ht="12.75" customHeight="1" x14ac:dyDescent="0.2">
      <c r="A64" s="28" t="s">
        <v>17</v>
      </c>
      <c r="B64" s="13">
        <f>SUM(B60:B63)</f>
        <v>502</v>
      </c>
      <c r="C64" s="14">
        <f>SUM(C60:C63)</f>
        <v>21.13</v>
      </c>
      <c r="D64" s="14">
        <f>SUM(D60:D63)</f>
        <v>14.69</v>
      </c>
      <c r="E64" s="14">
        <f>SUM(E60:E63)</f>
        <v>80.320000000000007</v>
      </c>
      <c r="F64" s="14">
        <f>SUM(F60:F63)</f>
        <v>533.19000000000005</v>
      </c>
      <c r="G64" s="30"/>
      <c r="H64" s="6"/>
    </row>
    <row r="65" spans="1:256" x14ac:dyDescent="0.2">
      <c r="A65" s="100" t="s">
        <v>84</v>
      </c>
      <c r="B65" s="100"/>
      <c r="C65" s="100"/>
      <c r="D65" s="100"/>
      <c r="E65" s="100"/>
      <c r="F65" s="100"/>
      <c r="G65" s="100"/>
      <c r="H65" s="100"/>
    </row>
    <row r="66" spans="1:256" x14ac:dyDescent="0.2">
      <c r="A66" s="40" t="s">
        <v>110</v>
      </c>
      <c r="B66" s="61">
        <v>200</v>
      </c>
      <c r="C66" s="62">
        <v>1.35</v>
      </c>
      <c r="D66" s="62">
        <v>3.96</v>
      </c>
      <c r="E66" s="62">
        <v>8.68</v>
      </c>
      <c r="F66" s="62">
        <v>76.09</v>
      </c>
      <c r="G66" s="63" t="s">
        <v>111</v>
      </c>
      <c r="H66" s="9" t="s">
        <v>58</v>
      </c>
    </row>
    <row r="67" spans="1:256" ht="11.25" customHeight="1" x14ac:dyDescent="0.2">
      <c r="A67" s="58" t="s">
        <v>124</v>
      </c>
      <c r="B67" s="3">
        <v>100</v>
      </c>
      <c r="C67" s="50">
        <v>13.9</v>
      </c>
      <c r="D67" s="50">
        <v>8.44</v>
      </c>
      <c r="E67" s="50">
        <v>3.1</v>
      </c>
      <c r="F67" s="50">
        <v>152.30000000000001</v>
      </c>
      <c r="G67" s="1" t="s">
        <v>125</v>
      </c>
      <c r="H67" s="2" t="s">
        <v>126</v>
      </c>
    </row>
    <row r="68" spans="1:256" ht="24" customHeight="1" x14ac:dyDescent="0.2">
      <c r="A68" s="64" t="s">
        <v>112</v>
      </c>
      <c r="B68" s="3">
        <v>150</v>
      </c>
      <c r="C68" s="47">
        <v>7.41</v>
      </c>
      <c r="D68" s="47">
        <v>6.22</v>
      </c>
      <c r="E68" s="47">
        <v>36.51</v>
      </c>
      <c r="F68" s="47">
        <v>230.35</v>
      </c>
      <c r="G68" s="56" t="s">
        <v>113</v>
      </c>
      <c r="H68" s="65" t="s">
        <v>60</v>
      </c>
    </row>
    <row r="69" spans="1:256" ht="20.399999999999999" x14ac:dyDescent="0.2">
      <c r="A69" s="23" t="s">
        <v>61</v>
      </c>
      <c r="B69" s="5">
        <v>60</v>
      </c>
      <c r="C69" s="17">
        <v>0.99</v>
      </c>
      <c r="D69" s="17">
        <v>5.03</v>
      </c>
      <c r="E69" s="17">
        <v>3.7</v>
      </c>
      <c r="F69" s="17">
        <v>61.45</v>
      </c>
      <c r="G69" s="36">
        <v>306</v>
      </c>
      <c r="H69" s="2" t="s">
        <v>62</v>
      </c>
    </row>
    <row r="70" spans="1:256" x14ac:dyDescent="0.2">
      <c r="A70" s="43" t="s">
        <v>63</v>
      </c>
      <c r="B70" s="4">
        <v>200</v>
      </c>
      <c r="C70" s="17">
        <v>0.1</v>
      </c>
      <c r="D70" s="17">
        <v>0.1</v>
      </c>
      <c r="E70" s="17">
        <v>15.9</v>
      </c>
      <c r="F70" s="17">
        <v>65</v>
      </c>
      <c r="G70" s="21">
        <v>492</v>
      </c>
      <c r="H70" s="2" t="s">
        <v>64</v>
      </c>
    </row>
    <row r="71" spans="1:256" x14ac:dyDescent="0.2">
      <c r="A71" s="23" t="s">
        <v>27</v>
      </c>
      <c r="B71" s="3">
        <v>20</v>
      </c>
      <c r="C71" s="10">
        <v>1.3</v>
      </c>
      <c r="D71" s="10">
        <v>0.2</v>
      </c>
      <c r="E71" s="10">
        <v>8.6</v>
      </c>
      <c r="F71" s="10">
        <v>43</v>
      </c>
      <c r="G71" s="15" t="s">
        <v>28</v>
      </c>
      <c r="H71" s="6" t="s">
        <v>29</v>
      </c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</row>
    <row r="72" spans="1:256" x14ac:dyDescent="0.2">
      <c r="A72" s="28" t="s">
        <v>17</v>
      </c>
      <c r="B72" s="13">
        <f>SUM(B66:B71)</f>
        <v>730</v>
      </c>
      <c r="C72" s="29">
        <f>SUM(C66:C71)</f>
        <v>25.05</v>
      </c>
      <c r="D72" s="29">
        <f>SUM(D66:D71)</f>
        <v>23.95</v>
      </c>
      <c r="E72" s="29">
        <f>SUM(E66:E71)</f>
        <v>76.489999999999995</v>
      </c>
      <c r="F72" s="29">
        <f>SUM(F66:F71)</f>
        <v>628.19000000000005</v>
      </c>
      <c r="G72" s="30"/>
      <c r="H72" s="6"/>
    </row>
    <row r="73" spans="1:256" x14ac:dyDescent="0.2">
      <c r="A73" s="100" t="s">
        <v>65</v>
      </c>
      <c r="B73" s="100"/>
      <c r="C73" s="100"/>
      <c r="D73" s="100"/>
      <c r="E73" s="100"/>
      <c r="F73" s="100"/>
      <c r="G73" s="100"/>
      <c r="H73" s="100"/>
    </row>
    <row r="74" spans="1:256" x14ac:dyDescent="0.2">
      <c r="A74" s="98" t="s">
        <v>2</v>
      </c>
      <c r="B74" s="100" t="s">
        <v>3</v>
      </c>
      <c r="C74" s="100"/>
      <c r="D74" s="100"/>
      <c r="E74" s="100"/>
      <c r="F74" s="100"/>
      <c r="G74" s="101" t="s">
        <v>4</v>
      </c>
      <c r="H74" s="98" t="s">
        <v>5</v>
      </c>
    </row>
    <row r="75" spans="1:256" ht="11.55" customHeight="1" x14ac:dyDescent="0.2">
      <c r="A75" s="98"/>
      <c r="B75" s="13" t="s">
        <v>6</v>
      </c>
      <c r="C75" s="14" t="s">
        <v>7</v>
      </c>
      <c r="D75" s="14" t="s">
        <v>8</v>
      </c>
      <c r="E75" s="14" t="s">
        <v>9</v>
      </c>
      <c r="F75" s="14" t="s">
        <v>10</v>
      </c>
      <c r="G75" s="101"/>
      <c r="H75" s="98"/>
    </row>
    <row r="76" spans="1:256" x14ac:dyDescent="0.2">
      <c r="A76" s="98" t="s">
        <v>11</v>
      </c>
      <c r="B76" s="98"/>
      <c r="C76" s="99"/>
      <c r="D76" s="99"/>
      <c r="E76" s="99"/>
      <c r="F76" s="99"/>
      <c r="G76" s="98"/>
      <c r="H76" s="98"/>
    </row>
    <row r="77" spans="1:256" ht="23.25" customHeight="1" x14ac:dyDescent="0.2">
      <c r="A77" s="6" t="s">
        <v>114</v>
      </c>
      <c r="B77" s="3">
        <v>250</v>
      </c>
      <c r="C77" s="10">
        <v>4.93</v>
      </c>
      <c r="D77" s="10">
        <v>10.71</v>
      </c>
      <c r="E77" s="10">
        <v>51.66</v>
      </c>
      <c r="F77" s="10">
        <v>317.64999999999998</v>
      </c>
      <c r="G77" s="15" t="s">
        <v>115</v>
      </c>
      <c r="H77" s="2" t="s">
        <v>83</v>
      </c>
    </row>
    <row r="78" spans="1:256" s="67" customFormat="1" ht="12" customHeight="1" x14ac:dyDescent="0.2">
      <c r="A78" s="6" t="s">
        <v>116</v>
      </c>
      <c r="B78" s="3">
        <v>200</v>
      </c>
      <c r="C78" s="66">
        <v>0.8</v>
      </c>
      <c r="D78" s="66">
        <v>0.8</v>
      </c>
      <c r="E78" s="66">
        <v>19.600000000000001</v>
      </c>
      <c r="F78" s="66">
        <v>94</v>
      </c>
      <c r="G78" s="1" t="s">
        <v>32</v>
      </c>
      <c r="H78" s="6" t="s">
        <v>33</v>
      </c>
    </row>
    <row r="79" spans="1:256" x14ac:dyDescent="0.2">
      <c r="A79" s="48" t="s">
        <v>27</v>
      </c>
      <c r="B79" s="49">
        <v>50</v>
      </c>
      <c r="C79" s="50">
        <v>3.3</v>
      </c>
      <c r="D79" s="50">
        <v>0.5</v>
      </c>
      <c r="E79" s="50">
        <v>21.5</v>
      </c>
      <c r="F79" s="50">
        <v>106.3</v>
      </c>
      <c r="G79" s="51" t="s">
        <v>69</v>
      </c>
      <c r="H79" s="52" t="s">
        <v>29</v>
      </c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 s="24"/>
      <c r="IS79" s="24"/>
      <c r="IT79" s="24"/>
      <c r="IU79" s="24"/>
      <c r="IV79" s="24"/>
    </row>
    <row r="80" spans="1:256" s="22" customFormat="1" x14ac:dyDescent="0.2">
      <c r="A80" s="2" t="s">
        <v>13</v>
      </c>
      <c r="B80" s="4">
        <v>215</v>
      </c>
      <c r="C80" s="26">
        <v>7.0000000000000007E-2</v>
      </c>
      <c r="D80" s="26">
        <v>0.02</v>
      </c>
      <c r="E80" s="26">
        <v>15</v>
      </c>
      <c r="F80" s="26">
        <v>60</v>
      </c>
      <c r="G80" s="21" t="s">
        <v>14</v>
      </c>
      <c r="H80" s="6" t="s">
        <v>15</v>
      </c>
    </row>
    <row r="81" spans="1:256" x14ac:dyDescent="0.2">
      <c r="A81" s="28" t="s">
        <v>17</v>
      </c>
      <c r="B81" s="13">
        <f>SUM(B77:B80)</f>
        <v>715</v>
      </c>
      <c r="C81" s="14">
        <f>SUM(C77:C80)</f>
        <v>9.1</v>
      </c>
      <c r="D81" s="14">
        <f>SUM(D77:D80)</f>
        <v>12.030000000000001</v>
      </c>
      <c r="E81" s="14">
        <f>SUM(E77:E80)</f>
        <v>107.75999999999999</v>
      </c>
      <c r="F81" s="14">
        <f>SUM(F77:F80)</f>
        <v>577.94999999999993</v>
      </c>
      <c r="G81" s="30"/>
      <c r="H81" s="6"/>
    </row>
    <row r="82" spans="1:256" x14ac:dyDescent="0.2">
      <c r="A82" s="100" t="s">
        <v>84</v>
      </c>
      <c r="B82" s="100"/>
      <c r="C82" s="100"/>
      <c r="D82" s="100"/>
      <c r="E82" s="100"/>
      <c r="F82" s="100"/>
      <c r="G82" s="100"/>
      <c r="H82" s="100"/>
    </row>
    <row r="83" spans="1:256" ht="12.75" customHeight="1" x14ac:dyDescent="0.2">
      <c r="A83" s="6" t="s">
        <v>117</v>
      </c>
      <c r="B83" s="31">
        <v>200</v>
      </c>
      <c r="C83" s="32">
        <v>1.87</v>
      </c>
      <c r="D83" s="32">
        <v>2.2599999999999998</v>
      </c>
      <c r="E83" s="32">
        <v>13.5</v>
      </c>
      <c r="F83" s="32">
        <v>91.2</v>
      </c>
      <c r="G83" s="68" t="s">
        <v>118</v>
      </c>
      <c r="H83" s="9" t="s">
        <v>119</v>
      </c>
    </row>
    <row r="84" spans="1:256" ht="12" customHeight="1" x14ac:dyDescent="0.2">
      <c r="A84" s="6" t="s">
        <v>271</v>
      </c>
      <c r="B84" s="3">
        <v>90</v>
      </c>
      <c r="C84" s="10">
        <v>21.1</v>
      </c>
      <c r="D84" s="10">
        <v>16.760000000000002</v>
      </c>
      <c r="E84" s="10">
        <v>0.34</v>
      </c>
      <c r="F84" s="10">
        <v>235.8</v>
      </c>
      <c r="G84" s="35" t="s">
        <v>273</v>
      </c>
      <c r="H84" s="6" t="s">
        <v>272</v>
      </c>
    </row>
    <row r="85" spans="1:256" x14ac:dyDescent="0.2">
      <c r="A85" s="6" t="s">
        <v>66</v>
      </c>
      <c r="B85" s="4">
        <v>150</v>
      </c>
      <c r="C85" s="69">
        <v>3.44</v>
      </c>
      <c r="D85" s="69">
        <v>13.15</v>
      </c>
      <c r="E85" s="69">
        <v>27.92</v>
      </c>
      <c r="F85" s="69">
        <v>243.75</v>
      </c>
      <c r="G85" s="21" t="s">
        <v>67</v>
      </c>
      <c r="H85" s="2" t="s">
        <v>68</v>
      </c>
    </row>
    <row r="86" spans="1:256" ht="12" customHeight="1" x14ac:dyDescent="0.2">
      <c r="A86" s="6" t="s">
        <v>24</v>
      </c>
      <c r="B86" s="4">
        <v>200</v>
      </c>
      <c r="C86" s="17">
        <v>0.15</v>
      </c>
      <c r="D86" s="17">
        <v>0.06</v>
      </c>
      <c r="E86" s="17">
        <v>20.65</v>
      </c>
      <c r="F86" s="17">
        <v>82.9</v>
      </c>
      <c r="G86" s="36" t="s">
        <v>25</v>
      </c>
      <c r="H86" s="2" t="s">
        <v>26</v>
      </c>
    </row>
    <row r="87" spans="1:256" x14ac:dyDescent="0.2">
      <c r="A87" s="23" t="s">
        <v>27</v>
      </c>
      <c r="B87" s="3">
        <v>20</v>
      </c>
      <c r="C87" s="10">
        <v>1.3</v>
      </c>
      <c r="D87" s="10">
        <v>0.2</v>
      </c>
      <c r="E87" s="10">
        <v>8.6</v>
      </c>
      <c r="F87" s="10">
        <v>43</v>
      </c>
      <c r="G87" s="15" t="s">
        <v>28</v>
      </c>
      <c r="H87" s="6" t="s">
        <v>29</v>
      </c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  <c r="IQ87" s="24"/>
    </row>
    <row r="88" spans="1:256" x14ac:dyDescent="0.2">
      <c r="A88" s="28" t="s">
        <v>17</v>
      </c>
      <c r="B88" s="13">
        <f>SUM(B83:B87)</f>
        <v>660</v>
      </c>
      <c r="C88" s="29">
        <f>SUM(C83:C87)</f>
        <v>27.860000000000003</v>
      </c>
      <c r="D88" s="29">
        <f>SUM(D83:D87)</f>
        <v>32.430000000000007</v>
      </c>
      <c r="E88" s="29">
        <f>SUM(E83:E87)</f>
        <v>71.010000000000005</v>
      </c>
      <c r="F88" s="29">
        <f>SUM(F83:F87)</f>
        <v>696.65</v>
      </c>
      <c r="G88" s="30"/>
      <c r="H88" s="6"/>
    </row>
    <row r="89" spans="1:256" x14ac:dyDescent="0.2">
      <c r="A89" s="100" t="s">
        <v>72</v>
      </c>
      <c r="B89" s="100"/>
      <c r="C89" s="100"/>
      <c r="D89" s="100"/>
      <c r="E89" s="100"/>
      <c r="F89" s="100"/>
      <c r="G89" s="100"/>
      <c r="H89" s="100"/>
    </row>
    <row r="90" spans="1:256" x14ac:dyDescent="0.2">
      <c r="A90" s="100" t="s">
        <v>1</v>
      </c>
      <c r="B90" s="100"/>
      <c r="C90" s="100"/>
      <c r="D90" s="100"/>
      <c r="E90" s="100"/>
      <c r="F90" s="100"/>
      <c r="G90" s="100"/>
      <c r="H90" s="100"/>
    </row>
    <row r="91" spans="1:256" x14ac:dyDescent="0.2">
      <c r="A91" s="98" t="s">
        <v>2</v>
      </c>
      <c r="B91" s="100" t="s">
        <v>3</v>
      </c>
      <c r="C91" s="100"/>
      <c r="D91" s="100"/>
      <c r="E91" s="100"/>
      <c r="F91" s="100"/>
      <c r="G91" s="101" t="s">
        <v>4</v>
      </c>
      <c r="H91" s="98" t="s">
        <v>5</v>
      </c>
    </row>
    <row r="92" spans="1:256" ht="11.55" customHeight="1" x14ac:dyDescent="0.2">
      <c r="A92" s="98"/>
      <c r="B92" s="13" t="s">
        <v>6</v>
      </c>
      <c r="C92" s="14" t="s">
        <v>7</v>
      </c>
      <c r="D92" s="14" t="s">
        <v>8</v>
      </c>
      <c r="E92" s="14" t="s">
        <v>9</v>
      </c>
      <c r="F92" s="14" t="s">
        <v>10</v>
      </c>
      <c r="G92" s="101"/>
      <c r="H92" s="98"/>
    </row>
    <row r="93" spans="1:256" x14ac:dyDescent="0.2">
      <c r="A93" s="98" t="s">
        <v>11</v>
      </c>
      <c r="B93" s="98"/>
      <c r="C93" s="99"/>
      <c r="D93" s="99"/>
      <c r="E93" s="99"/>
      <c r="F93" s="99"/>
      <c r="G93" s="98"/>
      <c r="H93" s="98"/>
    </row>
    <row r="94" spans="1:256" ht="23.25" customHeight="1" x14ac:dyDescent="0.2">
      <c r="A94" s="23" t="s">
        <v>120</v>
      </c>
      <c r="B94" s="3">
        <v>250</v>
      </c>
      <c r="C94" s="10">
        <v>3.16</v>
      </c>
      <c r="D94" s="10">
        <v>10.33</v>
      </c>
      <c r="E94" s="10">
        <v>43.15</v>
      </c>
      <c r="F94" s="10">
        <v>278.10000000000002</v>
      </c>
      <c r="G94" s="15" t="s">
        <v>121</v>
      </c>
      <c r="H94" s="23" t="s">
        <v>73</v>
      </c>
    </row>
    <row r="95" spans="1:256" s="22" customFormat="1" x14ac:dyDescent="0.2">
      <c r="A95" s="6" t="s">
        <v>31</v>
      </c>
      <c r="B95" s="4">
        <v>100</v>
      </c>
      <c r="C95" s="17">
        <v>0.4</v>
      </c>
      <c r="D95" s="17">
        <v>0.4</v>
      </c>
      <c r="E95" s="17">
        <f>19.6/2</f>
        <v>9.8000000000000007</v>
      </c>
      <c r="F95" s="17">
        <f>94/2</f>
        <v>47</v>
      </c>
      <c r="G95" s="21" t="s">
        <v>32</v>
      </c>
      <c r="H95" s="6" t="s">
        <v>33</v>
      </c>
    </row>
    <row r="96" spans="1:256" x14ac:dyDescent="0.2">
      <c r="A96" s="48" t="s">
        <v>27</v>
      </c>
      <c r="B96" s="49">
        <v>50</v>
      </c>
      <c r="C96" s="50">
        <v>3.3</v>
      </c>
      <c r="D96" s="50">
        <v>0.5</v>
      </c>
      <c r="E96" s="50">
        <v>21.5</v>
      </c>
      <c r="F96" s="50">
        <v>106.3</v>
      </c>
      <c r="G96" s="51" t="s">
        <v>69</v>
      </c>
      <c r="H96" s="52" t="s">
        <v>29</v>
      </c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  <c r="GJ96" s="24"/>
      <c r="GK96" s="24"/>
      <c r="GL96" s="24"/>
      <c r="GM96" s="24"/>
      <c r="GN96" s="24"/>
      <c r="GO96" s="24"/>
      <c r="GP96" s="24"/>
      <c r="GQ96" s="24"/>
      <c r="GR96" s="24"/>
      <c r="GS96" s="24"/>
      <c r="GT96" s="24"/>
      <c r="GU96" s="24"/>
      <c r="GV96" s="24"/>
      <c r="GW96" s="24"/>
      <c r="GX96" s="24"/>
      <c r="GY96" s="24"/>
      <c r="GZ96" s="24"/>
      <c r="HA96" s="24"/>
      <c r="HB96" s="24"/>
      <c r="HC96" s="24"/>
      <c r="HD96" s="24"/>
      <c r="HE96" s="24"/>
      <c r="HF96" s="24"/>
      <c r="HG96" s="24"/>
      <c r="HH96" s="24"/>
      <c r="HI96" s="24"/>
      <c r="HJ96" s="24"/>
      <c r="HK96" s="24"/>
      <c r="HL96" s="24"/>
      <c r="HM96" s="24"/>
      <c r="HN96" s="24"/>
      <c r="HO96" s="24"/>
      <c r="HP96" s="24"/>
      <c r="HQ96" s="24"/>
      <c r="HR96" s="24"/>
      <c r="HS96" s="24"/>
      <c r="HT96" s="24"/>
      <c r="HU96" s="24"/>
      <c r="HV96" s="24"/>
      <c r="HW96" s="24"/>
      <c r="HX96" s="24"/>
      <c r="HY96" s="24"/>
      <c r="HZ96" s="24"/>
      <c r="IA96" s="24"/>
      <c r="IB96" s="24"/>
      <c r="IC96" s="24"/>
      <c r="ID96" s="24"/>
      <c r="IE96" s="24"/>
      <c r="IF96" s="24"/>
      <c r="IG96" s="24"/>
      <c r="IH96" s="24"/>
      <c r="II96" s="24"/>
      <c r="IJ96" s="24"/>
      <c r="IK96" s="24"/>
      <c r="IL96" s="24"/>
      <c r="IM96" s="24"/>
      <c r="IN96" s="24"/>
      <c r="IO96" s="24"/>
      <c r="IP96" s="24"/>
      <c r="IQ96" s="24"/>
      <c r="IR96" s="24"/>
      <c r="IS96" s="24"/>
      <c r="IT96" s="24"/>
      <c r="IU96" s="24"/>
      <c r="IV96" s="24"/>
    </row>
    <row r="97" spans="1:251" x14ac:dyDescent="0.2">
      <c r="A97" s="2" t="s">
        <v>13</v>
      </c>
      <c r="B97" s="4">
        <v>215</v>
      </c>
      <c r="C97" s="26">
        <v>7.0000000000000007E-2</v>
      </c>
      <c r="D97" s="26">
        <v>0.02</v>
      </c>
      <c r="E97" s="26">
        <v>15</v>
      </c>
      <c r="F97" s="26">
        <v>60</v>
      </c>
      <c r="G97" s="21" t="s">
        <v>14</v>
      </c>
      <c r="H97" s="6" t="s">
        <v>15</v>
      </c>
    </row>
    <row r="98" spans="1:251" x14ac:dyDescent="0.2">
      <c r="A98" s="28" t="s">
        <v>17</v>
      </c>
      <c r="B98" s="13">
        <f>SUM(B94:B97)</f>
        <v>615</v>
      </c>
      <c r="C98" s="14">
        <f>SUM(C94:C97)</f>
        <v>6.93</v>
      </c>
      <c r="D98" s="14">
        <f>SUM(D94:D97)</f>
        <v>11.25</v>
      </c>
      <c r="E98" s="14">
        <f>SUM(E94:E97)</f>
        <v>89.45</v>
      </c>
      <c r="F98" s="14">
        <f>SUM(F94:F97)</f>
        <v>491.40000000000003</v>
      </c>
      <c r="G98" s="30"/>
      <c r="H98" s="6"/>
    </row>
    <row r="99" spans="1:251" x14ac:dyDescent="0.2">
      <c r="A99" s="100" t="s">
        <v>84</v>
      </c>
      <c r="B99" s="100"/>
      <c r="C99" s="100"/>
      <c r="D99" s="100"/>
      <c r="E99" s="100"/>
      <c r="F99" s="100"/>
      <c r="G99" s="100"/>
      <c r="H99" s="100"/>
    </row>
    <row r="100" spans="1:251" ht="12" customHeight="1" x14ac:dyDescent="0.2">
      <c r="A100" s="6" t="s">
        <v>37</v>
      </c>
      <c r="B100" s="5">
        <v>200</v>
      </c>
      <c r="C100" s="17">
        <v>4.4000000000000004</v>
      </c>
      <c r="D100" s="17">
        <v>4.2</v>
      </c>
      <c r="E100" s="17">
        <v>13.2</v>
      </c>
      <c r="F100" s="17">
        <v>118.6</v>
      </c>
      <c r="G100" s="36" t="s">
        <v>38</v>
      </c>
      <c r="H100" s="16" t="s">
        <v>39</v>
      </c>
    </row>
    <row r="101" spans="1:251" x14ac:dyDescent="0.2">
      <c r="A101" s="6" t="s">
        <v>108</v>
      </c>
      <c r="B101" s="31">
        <v>90</v>
      </c>
      <c r="C101" s="10">
        <v>11.8</v>
      </c>
      <c r="D101" s="10">
        <v>7.1</v>
      </c>
      <c r="E101" s="10">
        <v>8.4</v>
      </c>
      <c r="F101" s="10">
        <v>141.4</v>
      </c>
      <c r="G101" s="35" t="s">
        <v>109</v>
      </c>
      <c r="H101" s="33" t="s">
        <v>74</v>
      </c>
    </row>
    <row r="102" spans="1:251" ht="24.75" customHeight="1" x14ac:dyDescent="0.2">
      <c r="A102" s="6" t="s">
        <v>99</v>
      </c>
      <c r="B102" s="31">
        <v>150</v>
      </c>
      <c r="C102" s="10">
        <v>2.46</v>
      </c>
      <c r="D102" s="10">
        <v>5.53</v>
      </c>
      <c r="E102" s="10">
        <v>19.21</v>
      </c>
      <c r="F102" s="10">
        <v>131.69999999999999</v>
      </c>
      <c r="G102" s="39" t="s">
        <v>100</v>
      </c>
      <c r="H102" s="2" t="s">
        <v>20</v>
      </c>
    </row>
    <row r="103" spans="1:251" x14ac:dyDescent="0.2">
      <c r="A103" s="6" t="s">
        <v>43</v>
      </c>
      <c r="B103" s="4">
        <v>200</v>
      </c>
      <c r="C103" s="5">
        <v>0.76</v>
      </c>
      <c r="D103" s="5">
        <v>0.04</v>
      </c>
      <c r="E103" s="5">
        <v>20.22</v>
      </c>
      <c r="F103" s="5">
        <v>85.51</v>
      </c>
      <c r="G103" s="5" t="s">
        <v>44</v>
      </c>
      <c r="H103" s="2" t="s">
        <v>45</v>
      </c>
    </row>
    <row r="104" spans="1:251" x14ac:dyDescent="0.2">
      <c r="A104" s="23" t="s">
        <v>27</v>
      </c>
      <c r="B104" s="3">
        <v>20</v>
      </c>
      <c r="C104" s="10">
        <v>1.3</v>
      </c>
      <c r="D104" s="10">
        <v>0.2</v>
      </c>
      <c r="E104" s="10">
        <v>8.6</v>
      </c>
      <c r="F104" s="10">
        <v>43</v>
      </c>
      <c r="G104" s="15" t="s">
        <v>28</v>
      </c>
      <c r="H104" s="6" t="s">
        <v>29</v>
      </c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/>
      <c r="FQ104" s="24"/>
      <c r="FR104" s="24"/>
      <c r="FS104" s="24"/>
      <c r="FT104" s="24"/>
      <c r="FU104" s="24"/>
      <c r="FV104" s="24"/>
      <c r="FW104" s="24"/>
      <c r="FX104" s="24"/>
      <c r="FY104" s="24"/>
      <c r="FZ104" s="24"/>
      <c r="GA104" s="24"/>
      <c r="GB104" s="24"/>
      <c r="GC104" s="24"/>
      <c r="GD104" s="24"/>
      <c r="GE104" s="24"/>
      <c r="GF104" s="24"/>
      <c r="GG104" s="24"/>
      <c r="GH104" s="24"/>
      <c r="GI104" s="24"/>
      <c r="GJ104" s="24"/>
      <c r="GK104" s="24"/>
      <c r="GL104" s="24"/>
      <c r="GM104" s="24"/>
      <c r="GN104" s="24"/>
      <c r="GO104" s="24"/>
      <c r="GP104" s="24"/>
      <c r="GQ104" s="24"/>
      <c r="GR104" s="24"/>
      <c r="GS104" s="24"/>
      <c r="GT104" s="24"/>
      <c r="GU104" s="24"/>
      <c r="GV104" s="24"/>
      <c r="GW104" s="24"/>
      <c r="GX104" s="24"/>
      <c r="GY104" s="24"/>
      <c r="GZ104" s="24"/>
      <c r="HA104" s="24"/>
      <c r="HB104" s="24"/>
      <c r="HC104" s="24"/>
      <c r="HD104" s="24"/>
      <c r="HE104" s="24"/>
      <c r="HF104" s="24"/>
      <c r="HG104" s="24"/>
      <c r="HH104" s="24"/>
      <c r="HI104" s="24"/>
      <c r="HJ104" s="24"/>
      <c r="HK104" s="24"/>
      <c r="HL104" s="24"/>
      <c r="HM104" s="24"/>
      <c r="HN104" s="24"/>
      <c r="HO104" s="24"/>
      <c r="HP104" s="24"/>
      <c r="HQ104" s="24"/>
      <c r="HR104" s="24"/>
      <c r="HS104" s="24"/>
      <c r="HT104" s="24"/>
      <c r="HU104" s="24"/>
      <c r="HV104" s="24"/>
      <c r="HW104" s="24"/>
      <c r="HX104" s="24"/>
      <c r="HY104" s="24"/>
      <c r="HZ104" s="24"/>
      <c r="IA104" s="24"/>
      <c r="IB104" s="24"/>
      <c r="IC104" s="24"/>
      <c r="ID104" s="24"/>
      <c r="IE104" s="24"/>
      <c r="IF104" s="24"/>
      <c r="IG104" s="24"/>
      <c r="IH104" s="24"/>
      <c r="II104" s="24"/>
      <c r="IJ104" s="24"/>
      <c r="IK104" s="24"/>
      <c r="IL104" s="24"/>
      <c r="IM104" s="24"/>
      <c r="IN104" s="24"/>
      <c r="IO104" s="24"/>
      <c r="IP104" s="24"/>
      <c r="IQ104" s="24"/>
    </row>
    <row r="105" spans="1:251" x14ac:dyDescent="0.2">
      <c r="A105" s="28" t="s">
        <v>17</v>
      </c>
      <c r="B105" s="13">
        <f>SUM(B100:B104)</f>
        <v>660</v>
      </c>
      <c r="C105" s="29">
        <f>SUM(C100:C104)</f>
        <v>20.720000000000006</v>
      </c>
      <c r="D105" s="29">
        <f>SUM(D100:D104)</f>
        <v>17.07</v>
      </c>
      <c r="E105" s="29">
        <f>SUM(E100:E104)</f>
        <v>69.63</v>
      </c>
      <c r="F105" s="29">
        <f>SUM(F100:F104)</f>
        <v>520.21</v>
      </c>
      <c r="G105" s="30"/>
      <c r="H105" s="6"/>
    </row>
    <row r="106" spans="1:251" x14ac:dyDescent="0.2">
      <c r="A106" s="100" t="s">
        <v>30</v>
      </c>
      <c r="B106" s="100"/>
      <c r="C106" s="100"/>
      <c r="D106" s="100"/>
      <c r="E106" s="100"/>
      <c r="F106" s="100"/>
      <c r="G106" s="100"/>
      <c r="H106" s="100"/>
    </row>
    <row r="107" spans="1:251" x14ac:dyDescent="0.2">
      <c r="A107" s="98" t="s">
        <v>2</v>
      </c>
      <c r="B107" s="100" t="s">
        <v>3</v>
      </c>
      <c r="C107" s="100"/>
      <c r="D107" s="100"/>
      <c r="E107" s="100"/>
      <c r="F107" s="100"/>
      <c r="G107" s="101" t="s">
        <v>4</v>
      </c>
      <c r="H107" s="98" t="s">
        <v>5</v>
      </c>
    </row>
    <row r="108" spans="1:251" ht="11.55" customHeight="1" x14ac:dyDescent="0.2">
      <c r="A108" s="98"/>
      <c r="B108" s="13" t="s">
        <v>6</v>
      </c>
      <c r="C108" s="14" t="s">
        <v>7</v>
      </c>
      <c r="D108" s="14" t="s">
        <v>8</v>
      </c>
      <c r="E108" s="14" t="s">
        <v>9</v>
      </c>
      <c r="F108" s="14" t="s">
        <v>10</v>
      </c>
      <c r="G108" s="101"/>
      <c r="H108" s="98"/>
    </row>
    <row r="109" spans="1:251" x14ac:dyDescent="0.2">
      <c r="A109" s="98" t="s">
        <v>11</v>
      </c>
      <c r="B109" s="98"/>
      <c r="C109" s="98"/>
      <c r="D109" s="98"/>
      <c r="E109" s="98"/>
      <c r="F109" s="98"/>
      <c r="G109" s="98"/>
      <c r="H109" s="98"/>
    </row>
    <row r="110" spans="1:251" x14ac:dyDescent="0.2">
      <c r="A110" s="6" t="s">
        <v>122</v>
      </c>
      <c r="B110" s="5">
        <v>90</v>
      </c>
      <c r="C110" s="17">
        <v>15</v>
      </c>
      <c r="D110" s="17">
        <v>10.4</v>
      </c>
      <c r="E110" s="17">
        <v>5.9</v>
      </c>
      <c r="F110" s="17">
        <v>176</v>
      </c>
      <c r="G110" s="21" t="s">
        <v>123</v>
      </c>
      <c r="H110" s="16" t="s">
        <v>75</v>
      </c>
    </row>
    <row r="111" spans="1:251" ht="20.399999999999999" x14ac:dyDescent="0.2">
      <c r="A111" s="6" t="s">
        <v>96</v>
      </c>
      <c r="B111" s="31">
        <v>150</v>
      </c>
      <c r="C111" s="10">
        <v>6.6</v>
      </c>
      <c r="D111" s="10">
        <v>7.17</v>
      </c>
      <c r="E111" s="10">
        <v>39.520000000000003</v>
      </c>
      <c r="F111" s="10">
        <v>244.79</v>
      </c>
      <c r="G111" s="35" t="s">
        <v>97</v>
      </c>
      <c r="H111" s="44" t="s">
        <v>98</v>
      </c>
    </row>
    <row r="112" spans="1:251" x14ac:dyDescent="0.2">
      <c r="A112" s="23" t="s">
        <v>27</v>
      </c>
      <c r="B112" s="5">
        <v>40</v>
      </c>
      <c r="C112" s="17">
        <v>2.6</v>
      </c>
      <c r="D112" s="17">
        <v>0.4</v>
      </c>
      <c r="E112" s="17">
        <v>17.2</v>
      </c>
      <c r="F112" s="17">
        <v>85</v>
      </c>
      <c r="G112" s="5" t="s">
        <v>28</v>
      </c>
      <c r="H112" s="6" t="s">
        <v>29</v>
      </c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  <c r="FN112" s="24"/>
      <c r="FO112" s="24"/>
      <c r="FP112" s="24"/>
      <c r="FQ112" s="24"/>
      <c r="FR112" s="24"/>
      <c r="FS112" s="24"/>
      <c r="FT112" s="24"/>
      <c r="FU112" s="24"/>
      <c r="FV112" s="24"/>
      <c r="FW112" s="24"/>
      <c r="FX112" s="24"/>
      <c r="FY112" s="24"/>
      <c r="FZ112" s="24"/>
      <c r="GA112" s="24"/>
      <c r="GB112" s="24"/>
      <c r="GC112" s="24"/>
      <c r="GD112" s="24"/>
      <c r="GE112" s="24"/>
      <c r="GF112" s="24"/>
      <c r="GG112" s="24"/>
      <c r="GH112" s="24"/>
      <c r="GI112" s="24"/>
      <c r="GJ112" s="24"/>
      <c r="GK112" s="24"/>
      <c r="GL112" s="24"/>
      <c r="GM112" s="24"/>
      <c r="GN112" s="24"/>
      <c r="GO112" s="24"/>
      <c r="GP112" s="24"/>
      <c r="GQ112" s="24"/>
      <c r="GR112" s="24"/>
      <c r="GS112" s="24"/>
      <c r="GT112" s="24"/>
      <c r="GU112" s="24"/>
      <c r="GV112" s="24"/>
      <c r="GW112" s="24"/>
      <c r="GX112" s="24"/>
      <c r="GY112" s="24"/>
      <c r="GZ112" s="24"/>
      <c r="HA112" s="24"/>
      <c r="HB112" s="24"/>
      <c r="HC112" s="24"/>
      <c r="HD112" s="24"/>
      <c r="HE112" s="24"/>
      <c r="HF112" s="24"/>
      <c r="HG112" s="24"/>
      <c r="HH112" s="24"/>
      <c r="HI112" s="24"/>
      <c r="HJ112" s="24"/>
      <c r="HK112" s="24"/>
      <c r="HL112" s="24"/>
      <c r="HM112" s="24"/>
      <c r="HN112" s="24"/>
      <c r="HO112" s="24"/>
      <c r="HP112" s="24"/>
      <c r="HQ112" s="24"/>
      <c r="HR112" s="24"/>
      <c r="HS112" s="24"/>
      <c r="HT112" s="24"/>
      <c r="HU112" s="24"/>
      <c r="HV112" s="24"/>
      <c r="HW112" s="24"/>
      <c r="HX112" s="24"/>
      <c r="HY112" s="24"/>
      <c r="HZ112" s="24"/>
      <c r="IA112" s="24"/>
      <c r="IB112" s="24"/>
      <c r="IC112" s="24"/>
      <c r="ID112" s="24"/>
      <c r="IE112" s="24"/>
      <c r="IF112" s="24"/>
      <c r="IG112" s="24"/>
      <c r="IH112" s="24"/>
      <c r="II112" s="24"/>
      <c r="IJ112" s="24"/>
      <c r="IK112" s="24"/>
      <c r="IL112" s="24"/>
      <c r="IM112" s="24"/>
      <c r="IN112" s="24"/>
      <c r="IO112" s="24"/>
      <c r="IP112" s="24"/>
      <c r="IQ112" s="24"/>
    </row>
    <row r="113" spans="1:251" x14ac:dyDescent="0.2">
      <c r="A113" s="43" t="s">
        <v>34</v>
      </c>
      <c r="B113" s="5">
        <v>222</v>
      </c>
      <c r="C113" s="26">
        <v>0.13</v>
      </c>
      <c r="D113" s="26">
        <v>0.02</v>
      </c>
      <c r="E113" s="26">
        <v>15.2</v>
      </c>
      <c r="F113" s="26">
        <v>62</v>
      </c>
      <c r="G113" s="21" t="s">
        <v>35</v>
      </c>
      <c r="H113" s="23" t="s">
        <v>36</v>
      </c>
    </row>
    <row r="114" spans="1:251" x14ac:dyDescent="0.2">
      <c r="A114" s="28" t="s">
        <v>17</v>
      </c>
      <c r="B114" s="13">
        <f>SUM(B110:B113)</f>
        <v>502</v>
      </c>
      <c r="C114" s="14">
        <f>SUM(C110:C113)</f>
        <v>24.330000000000002</v>
      </c>
      <c r="D114" s="14">
        <f>SUM(D110:D113)</f>
        <v>17.989999999999998</v>
      </c>
      <c r="E114" s="14">
        <f>SUM(E110:E113)</f>
        <v>77.820000000000007</v>
      </c>
      <c r="F114" s="14">
        <f>SUM(F110:F113)</f>
        <v>567.79</v>
      </c>
      <c r="G114" s="30"/>
      <c r="H114" s="6"/>
    </row>
    <row r="115" spans="1:251" x14ac:dyDescent="0.2">
      <c r="A115" s="100" t="s">
        <v>84</v>
      </c>
      <c r="B115" s="100"/>
      <c r="C115" s="100"/>
      <c r="D115" s="100"/>
      <c r="E115" s="100"/>
      <c r="F115" s="100"/>
      <c r="G115" s="100"/>
      <c r="H115" s="100"/>
    </row>
    <row r="116" spans="1:251" ht="21" customHeight="1" x14ac:dyDescent="0.2">
      <c r="A116" s="6" t="s">
        <v>101</v>
      </c>
      <c r="B116" s="53">
        <v>200</v>
      </c>
      <c r="C116" s="32">
        <v>1.18</v>
      </c>
      <c r="D116" s="32">
        <v>4.84</v>
      </c>
      <c r="E116" s="32">
        <v>9.08</v>
      </c>
      <c r="F116" s="32">
        <v>76.180000000000007</v>
      </c>
      <c r="G116" s="54" t="s">
        <v>51</v>
      </c>
      <c r="H116" s="55" t="s">
        <v>52</v>
      </c>
    </row>
    <row r="117" spans="1:251" ht="12" customHeight="1" x14ac:dyDescent="0.2">
      <c r="A117" s="58" t="s">
        <v>124</v>
      </c>
      <c r="B117" s="3">
        <v>100</v>
      </c>
      <c r="C117" s="50">
        <v>13.9</v>
      </c>
      <c r="D117" s="50">
        <v>8.44</v>
      </c>
      <c r="E117" s="50">
        <v>3.1</v>
      </c>
      <c r="F117" s="50">
        <v>152.30000000000001</v>
      </c>
      <c r="G117" s="1" t="s">
        <v>125</v>
      </c>
      <c r="H117" s="2" t="s">
        <v>126</v>
      </c>
    </row>
    <row r="118" spans="1:251" ht="24" customHeight="1" x14ac:dyDescent="0.2">
      <c r="A118" s="64" t="s">
        <v>112</v>
      </c>
      <c r="B118" s="3">
        <v>150</v>
      </c>
      <c r="C118" s="10">
        <v>7.41</v>
      </c>
      <c r="D118" s="10">
        <v>6.22</v>
      </c>
      <c r="E118" s="10">
        <v>36.51</v>
      </c>
      <c r="F118" s="10">
        <v>230.35</v>
      </c>
      <c r="G118" s="56" t="s">
        <v>113</v>
      </c>
      <c r="H118" s="65" t="s">
        <v>60</v>
      </c>
    </row>
    <row r="119" spans="1:251" x14ac:dyDescent="0.2">
      <c r="A119" s="6" t="s">
        <v>54</v>
      </c>
      <c r="B119" s="4">
        <v>200</v>
      </c>
      <c r="C119" s="26">
        <v>0</v>
      </c>
      <c r="D119" s="26">
        <v>0</v>
      </c>
      <c r="E119" s="26">
        <v>19.97</v>
      </c>
      <c r="F119" s="26">
        <v>76</v>
      </c>
      <c r="G119" s="21" t="s">
        <v>55</v>
      </c>
      <c r="H119" s="2" t="s">
        <v>56</v>
      </c>
    </row>
    <row r="120" spans="1:251" ht="13.5" customHeight="1" x14ac:dyDescent="0.2">
      <c r="A120" s="6" t="s">
        <v>31</v>
      </c>
      <c r="B120" s="4">
        <v>100</v>
      </c>
      <c r="C120" s="17">
        <v>0.4</v>
      </c>
      <c r="D120" s="17">
        <v>0.4</v>
      </c>
      <c r="E120" s="17">
        <f>19.6/2</f>
        <v>9.8000000000000007</v>
      </c>
      <c r="F120" s="17">
        <f>94/2</f>
        <v>47</v>
      </c>
      <c r="G120" s="21" t="s">
        <v>32</v>
      </c>
      <c r="H120" s="6" t="s">
        <v>33</v>
      </c>
    </row>
    <row r="121" spans="1:251" ht="12.75" customHeight="1" x14ac:dyDescent="0.2">
      <c r="A121" s="23" t="s">
        <v>27</v>
      </c>
      <c r="B121" s="3">
        <v>20</v>
      </c>
      <c r="C121" s="10">
        <v>1.3</v>
      </c>
      <c r="D121" s="10">
        <v>0.2</v>
      </c>
      <c r="E121" s="10">
        <v>8.6</v>
      </c>
      <c r="F121" s="10">
        <v>43</v>
      </c>
      <c r="G121" s="15" t="s">
        <v>28</v>
      </c>
      <c r="H121" s="6" t="s">
        <v>29</v>
      </c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P121" s="24"/>
      <c r="FQ121" s="24"/>
      <c r="FR121" s="24"/>
      <c r="FS121" s="24"/>
      <c r="FT121" s="24"/>
      <c r="FU121" s="24"/>
      <c r="FV121" s="24"/>
      <c r="FW121" s="24"/>
      <c r="FX121" s="24"/>
      <c r="FY121" s="24"/>
      <c r="FZ121" s="24"/>
      <c r="GA121" s="24"/>
      <c r="GB121" s="24"/>
      <c r="GC121" s="24"/>
      <c r="GD121" s="24"/>
      <c r="GE121" s="24"/>
      <c r="GF121" s="24"/>
      <c r="GG121" s="24"/>
      <c r="GH121" s="24"/>
      <c r="GI121" s="24"/>
      <c r="GJ121" s="24"/>
      <c r="GK121" s="24"/>
      <c r="GL121" s="24"/>
      <c r="GM121" s="24"/>
      <c r="GN121" s="24"/>
      <c r="GO121" s="24"/>
      <c r="GP121" s="24"/>
      <c r="GQ121" s="24"/>
      <c r="GR121" s="24"/>
      <c r="GS121" s="24"/>
      <c r="GT121" s="24"/>
      <c r="GU121" s="24"/>
      <c r="GV121" s="24"/>
      <c r="GW121" s="24"/>
      <c r="GX121" s="24"/>
      <c r="GY121" s="24"/>
      <c r="GZ121" s="24"/>
      <c r="HA121" s="24"/>
      <c r="HB121" s="24"/>
      <c r="HC121" s="24"/>
      <c r="HD121" s="24"/>
      <c r="HE121" s="24"/>
      <c r="HF121" s="24"/>
      <c r="HG121" s="24"/>
      <c r="HH121" s="24"/>
      <c r="HI121" s="24"/>
      <c r="HJ121" s="24"/>
      <c r="HK121" s="24"/>
      <c r="HL121" s="24"/>
      <c r="HM121" s="24"/>
      <c r="HN121" s="24"/>
      <c r="HO121" s="24"/>
      <c r="HP121" s="24"/>
      <c r="HQ121" s="24"/>
      <c r="HR121" s="24"/>
      <c r="HS121" s="24"/>
      <c r="HT121" s="24"/>
      <c r="HU121" s="24"/>
      <c r="HV121" s="24"/>
      <c r="HW121" s="24"/>
      <c r="HX121" s="24"/>
      <c r="HY121" s="24"/>
      <c r="HZ121" s="24"/>
      <c r="IA121" s="24"/>
      <c r="IB121" s="24"/>
      <c r="IC121" s="24"/>
      <c r="ID121" s="24"/>
      <c r="IE121" s="24"/>
      <c r="IF121" s="24"/>
      <c r="IG121" s="24"/>
      <c r="IH121" s="24"/>
      <c r="II121" s="24"/>
      <c r="IJ121" s="24"/>
      <c r="IK121" s="24"/>
      <c r="IL121" s="24"/>
      <c r="IM121" s="24"/>
      <c r="IN121" s="24"/>
      <c r="IO121" s="24"/>
      <c r="IP121" s="24"/>
      <c r="IQ121" s="24"/>
    </row>
    <row r="122" spans="1:251" x14ac:dyDescent="0.2">
      <c r="A122" s="28" t="s">
        <v>17</v>
      </c>
      <c r="B122" s="13">
        <f>SUM(B116:B121)</f>
        <v>770</v>
      </c>
      <c r="C122" s="29">
        <f>SUM(C116:C121)</f>
        <v>24.19</v>
      </c>
      <c r="D122" s="29">
        <f>SUM(D116:D121)</f>
        <v>20.099999999999998</v>
      </c>
      <c r="E122" s="29">
        <f>SUM(E116:E121)</f>
        <v>87.059999999999988</v>
      </c>
      <c r="F122" s="29">
        <f>SUM(F116:F121)</f>
        <v>624.83000000000004</v>
      </c>
      <c r="G122" s="30"/>
      <c r="H122" s="6"/>
    </row>
    <row r="123" spans="1:251" x14ac:dyDescent="0.2">
      <c r="A123" s="100" t="s">
        <v>46</v>
      </c>
      <c r="B123" s="100"/>
      <c r="C123" s="100"/>
      <c r="D123" s="100"/>
      <c r="E123" s="100"/>
      <c r="F123" s="100"/>
      <c r="G123" s="100"/>
      <c r="H123" s="100"/>
    </row>
    <row r="124" spans="1:251" x14ac:dyDescent="0.2">
      <c r="A124" s="98" t="s">
        <v>2</v>
      </c>
      <c r="B124" s="100" t="s">
        <v>3</v>
      </c>
      <c r="C124" s="100"/>
      <c r="D124" s="100"/>
      <c r="E124" s="100"/>
      <c r="F124" s="100"/>
      <c r="G124" s="101" t="s">
        <v>4</v>
      </c>
      <c r="H124" s="98" t="s">
        <v>5</v>
      </c>
    </row>
    <row r="125" spans="1:251" ht="11.55" customHeight="1" x14ac:dyDescent="0.2">
      <c r="A125" s="98"/>
      <c r="B125" s="13" t="s">
        <v>6</v>
      </c>
      <c r="C125" s="14" t="s">
        <v>7</v>
      </c>
      <c r="D125" s="14" t="s">
        <v>8</v>
      </c>
      <c r="E125" s="14" t="s">
        <v>9</v>
      </c>
      <c r="F125" s="14" t="s">
        <v>10</v>
      </c>
      <c r="G125" s="101"/>
      <c r="H125" s="98"/>
    </row>
    <row r="126" spans="1:251" x14ac:dyDescent="0.2">
      <c r="A126" s="98" t="s">
        <v>11</v>
      </c>
      <c r="B126" s="98"/>
      <c r="C126" s="98"/>
      <c r="D126" s="98"/>
      <c r="E126" s="98"/>
      <c r="F126" s="98"/>
      <c r="G126" s="98"/>
      <c r="H126" s="98"/>
    </row>
    <row r="127" spans="1:251" s="11" customFormat="1" x14ac:dyDescent="0.2">
      <c r="A127" s="19" t="s">
        <v>89</v>
      </c>
      <c r="B127" s="7">
        <v>90</v>
      </c>
      <c r="C127" s="10">
        <v>15.3</v>
      </c>
      <c r="D127" s="10">
        <v>8.8000000000000007</v>
      </c>
      <c r="E127" s="10">
        <v>8.4</v>
      </c>
      <c r="F127" s="10">
        <v>175.4</v>
      </c>
      <c r="G127" s="8" t="s">
        <v>90</v>
      </c>
      <c r="H127" s="33" t="s">
        <v>71</v>
      </c>
    </row>
    <row r="128" spans="1:251" ht="24.75" customHeight="1" x14ac:dyDescent="0.2">
      <c r="A128" s="6" t="s">
        <v>99</v>
      </c>
      <c r="B128" s="31">
        <v>150</v>
      </c>
      <c r="C128" s="10">
        <v>2.46</v>
      </c>
      <c r="D128" s="10">
        <v>5.53</v>
      </c>
      <c r="E128" s="10">
        <v>19.21</v>
      </c>
      <c r="F128" s="10">
        <v>131.69999999999999</v>
      </c>
      <c r="G128" s="39" t="s">
        <v>100</v>
      </c>
      <c r="H128" s="2" t="s">
        <v>20</v>
      </c>
    </row>
    <row r="129" spans="1:256" ht="20.399999999999999" x14ac:dyDescent="0.2">
      <c r="A129" s="23" t="s">
        <v>48</v>
      </c>
      <c r="B129" s="5">
        <v>60</v>
      </c>
      <c r="C129" s="17">
        <v>0.66</v>
      </c>
      <c r="D129" s="17">
        <v>0.12</v>
      </c>
      <c r="E129" s="17">
        <v>2.2799999999999998</v>
      </c>
      <c r="F129" s="17">
        <v>13.2</v>
      </c>
      <c r="G129" s="36" t="s">
        <v>49</v>
      </c>
      <c r="H129" s="2" t="s">
        <v>50</v>
      </c>
    </row>
    <row r="130" spans="1:256" x14ac:dyDescent="0.2">
      <c r="A130" s="48" t="s">
        <v>27</v>
      </c>
      <c r="B130" s="49">
        <v>50</v>
      </c>
      <c r="C130" s="50">
        <v>3.3</v>
      </c>
      <c r="D130" s="50">
        <v>0.5</v>
      </c>
      <c r="E130" s="50">
        <v>21.5</v>
      </c>
      <c r="F130" s="50">
        <v>106.3</v>
      </c>
      <c r="G130" s="51" t="s">
        <v>69</v>
      </c>
      <c r="H130" s="52" t="s">
        <v>29</v>
      </c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  <c r="FJ130" s="24"/>
      <c r="FK130" s="24"/>
      <c r="FL130" s="24"/>
      <c r="FM130" s="24"/>
      <c r="FN130" s="24"/>
      <c r="FO130" s="24"/>
      <c r="FP130" s="24"/>
      <c r="FQ130" s="24"/>
      <c r="FR130" s="24"/>
      <c r="FS130" s="24"/>
      <c r="FT130" s="24"/>
      <c r="FU130" s="24"/>
      <c r="FV130" s="24"/>
      <c r="FW130" s="24"/>
      <c r="FX130" s="24"/>
      <c r="FY130" s="24"/>
      <c r="FZ130" s="24"/>
      <c r="GA130" s="24"/>
      <c r="GB130" s="24"/>
      <c r="GC130" s="24"/>
      <c r="GD130" s="24"/>
      <c r="GE130" s="24"/>
      <c r="GF130" s="24"/>
      <c r="GG130" s="24"/>
      <c r="GH130" s="24"/>
      <c r="GI130" s="24"/>
      <c r="GJ130" s="24"/>
      <c r="GK130" s="24"/>
      <c r="GL130" s="24"/>
      <c r="GM130" s="24"/>
      <c r="GN130" s="24"/>
      <c r="GO130" s="24"/>
      <c r="GP130" s="24"/>
      <c r="GQ130" s="24"/>
      <c r="GR130" s="24"/>
      <c r="GS130" s="24"/>
      <c r="GT130" s="24"/>
      <c r="GU130" s="24"/>
      <c r="GV130" s="24"/>
      <c r="GW130" s="24"/>
      <c r="GX130" s="24"/>
      <c r="GY130" s="24"/>
      <c r="GZ130" s="24"/>
      <c r="HA130" s="24"/>
      <c r="HB130" s="24"/>
      <c r="HC130" s="24"/>
      <c r="HD130" s="24"/>
      <c r="HE130" s="24"/>
      <c r="HF130" s="24"/>
      <c r="HG130" s="24"/>
      <c r="HH130" s="24"/>
      <c r="HI130" s="24"/>
      <c r="HJ130" s="24"/>
      <c r="HK130" s="24"/>
      <c r="HL130" s="24"/>
      <c r="HM130" s="24"/>
      <c r="HN130" s="24"/>
      <c r="HO130" s="24"/>
      <c r="HP130" s="24"/>
      <c r="HQ130" s="24"/>
      <c r="HR130" s="24"/>
      <c r="HS130" s="24"/>
      <c r="HT130" s="24"/>
      <c r="HU130" s="24"/>
      <c r="HV130" s="24"/>
      <c r="HW130" s="24"/>
      <c r="HX130" s="24"/>
      <c r="HY130" s="24"/>
      <c r="HZ130" s="24"/>
      <c r="IA130" s="24"/>
      <c r="IB130" s="24"/>
      <c r="IC130" s="24"/>
      <c r="ID130" s="24"/>
      <c r="IE130" s="24"/>
      <c r="IF130" s="24"/>
      <c r="IG130" s="24"/>
      <c r="IH130" s="24"/>
      <c r="II130" s="24"/>
      <c r="IJ130" s="24"/>
      <c r="IK130" s="24"/>
      <c r="IL130" s="24"/>
      <c r="IM130" s="24"/>
      <c r="IN130" s="24"/>
      <c r="IO130" s="24"/>
      <c r="IP130" s="24"/>
      <c r="IQ130" s="24"/>
      <c r="IR130" s="24"/>
      <c r="IS130" s="24"/>
      <c r="IT130" s="24"/>
      <c r="IU130" s="24"/>
      <c r="IV130" s="24"/>
    </row>
    <row r="131" spans="1:256" x14ac:dyDescent="0.2">
      <c r="A131" s="2" t="s">
        <v>13</v>
      </c>
      <c r="B131" s="4">
        <v>215</v>
      </c>
      <c r="C131" s="26">
        <v>7.0000000000000007E-2</v>
      </c>
      <c r="D131" s="26">
        <v>0.02</v>
      </c>
      <c r="E131" s="26">
        <v>15</v>
      </c>
      <c r="F131" s="26">
        <v>60</v>
      </c>
      <c r="G131" s="21" t="s">
        <v>14</v>
      </c>
      <c r="H131" s="6" t="s">
        <v>15</v>
      </c>
    </row>
    <row r="132" spans="1:256" x14ac:dyDescent="0.2">
      <c r="A132" s="28" t="s">
        <v>17</v>
      </c>
      <c r="B132" s="13">
        <f>SUM(B127:B131)</f>
        <v>565</v>
      </c>
      <c r="C132" s="29">
        <f>SUM(C127:C131)</f>
        <v>21.790000000000003</v>
      </c>
      <c r="D132" s="29">
        <f>SUM(D127:D131)</f>
        <v>14.97</v>
      </c>
      <c r="E132" s="29">
        <f>SUM(E127:E131)</f>
        <v>66.39</v>
      </c>
      <c r="F132" s="29">
        <f>SUM(F127:F131)</f>
        <v>486.6</v>
      </c>
      <c r="G132" s="30"/>
      <c r="H132" s="6"/>
    </row>
    <row r="133" spans="1:256" x14ac:dyDescent="0.2">
      <c r="A133" s="100" t="s">
        <v>84</v>
      </c>
      <c r="B133" s="100"/>
      <c r="C133" s="100"/>
      <c r="D133" s="100"/>
      <c r="E133" s="100"/>
      <c r="F133" s="100"/>
      <c r="G133" s="100"/>
      <c r="H133" s="100"/>
    </row>
    <row r="134" spans="1:256" x14ac:dyDescent="0.2">
      <c r="A134" s="40" t="s">
        <v>110</v>
      </c>
      <c r="B134" s="61">
        <v>200</v>
      </c>
      <c r="C134" s="59">
        <v>1.35</v>
      </c>
      <c r="D134" s="59">
        <v>3.96</v>
      </c>
      <c r="E134" s="59">
        <v>8.68</v>
      </c>
      <c r="F134" s="59">
        <v>76.09</v>
      </c>
      <c r="G134" s="63" t="s">
        <v>111</v>
      </c>
      <c r="H134" s="9" t="s">
        <v>58</v>
      </c>
    </row>
    <row r="135" spans="1:256" x14ac:dyDescent="0.2">
      <c r="A135" s="23" t="s">
        <v>40</v>
      </c>
      <c r="B135" s="4">
        <v>90</v>
      </c>
      <c r="C135" s="5">
        <v>11.52</v>
      </c>
      <c r="D135" s="5">
        <v>13</v>
      </c>
      <c r="E135" s="5">
        <v>4.05</v>
      </c>
      <c r="F135" s="5">
        <v>189.6</v>
      </c>
      <c r="G135" s="4" t="s">
        <v>41</v>
      </c>
      <c r="H135" s="6" t="s">
        <v>42</v>
      </c>
    </row>
    <row r="136" spans="1:256" ht="22.2" customHeight="1" x14ac:dyDescent="0.2">
      <c r="A136" s="6" t="s">
        <v>104</v>
      </c>
      <c r="B136" s="31">
        <v>150</v>
      </c>
      <c r="C136" s="10">
        <v>3.42</v>
      </c>
      <c r="D136" s="10">
        <v>6.5</v>
      </c>
      <c r="E136" s="10">
        <v>34.950000000000003</v>
      </c>
      <c r="F136" s="10">
        <v>214.46</v>
      </c>
      <c r="G136" s="56" t="s">
        <v>105</v>
      </c>
      <c r="H136" s="57" t="s">
        <v>53</v>
      </c>
    </row>
    <row r="137" spans="1:256" ht="22.95" customHeight="1" x14ac:dyDescent="0.2">
      <c r="A137" s="23" t="s">
        <v>21</v>
      </c>
      <c r="B137" s="5">
        <v>60</v>
      </c>
      <c r="C137" s="17">
        <v>1.41</v>
      </c>
      <c r="D137" s="17">
        <v>0.09</v>
      </c>
      <c r="E137" s="17">
        <v>4.05</v>
      </c>
      <c r="F137" s="17">
        <v>22.5</v>
      </c>
      <c r="G137" s="36" t="s">
        <v>22</v>
      </c>
      <c r="H137" s="2" t="s">
        <v>23</v>
      </c>
    </row>
    <row r="138" spans="1:256" x14ac:dyDescent="0.2">
      <c r="A138" s="6" t="s">
        <v>76</v>
      </c>
      <c r="B138" s="4">
        <v>200</v>
      </c>
      <c r="C138" s="17">
        <v>0.16</v>
      </c>
      <c r="D138" s="17">
        <v>0.16</v>
      </c>
      <c r="E138" s="17">
        <v>27.88</v>
      </c>
      <c r="F138" s="17">
        <v>114.6</v>
      </c>
      <c r="G138" s="36" t="s">
        <v>77</v>
      </c>
      <c r="H138" s="2" t="s">
        <v>78</v>
      </c>
    </row>
    <row r="139" spans="1:256" x14ac:dyDescent="0.2">
      <c r="A139" s="23" t="s">
        <v>27</v>
      </c>
      <c r="B139" s="3">
        <v>20</v>
      </c>
      <c r="C139" s="10">
        <v>1.3</v>
      </c>
      <c r="D139" s="10">
        <v>0.2</v>
      </c>
      <c r="E139" s="10">
        <v>8.6</v>
      </c>
      <c r="F139" s="10">
        <v>43</v>
      </c>
      <c r="G139" s="15" t="s">
        <v>28</v>
      </c>
      <c r="H139" s="6" t="s">
        <v>29</v>
      </c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  <c r="FJ139" s="24"/>
      <c r="FK139" s="24"/>
      <c r="FL139" s="24"/>
      <c r="FM139" s="24"/>
      <c r="FN139" s="24"/>
      <c r="FO139" s="24"/>
      <c r="FP139" s="24"/>
      <c r="FQ139" s="24"/>
      <c r="FR139" s="24"/>
      <c r="FS139" s="24"/>
      <c r="FT139" s="24"/>
      <c r="FU139" s="24"/>
      <c r="FV139" s="24"/>
      <c r="FW139" s="24"/>
      <c r="FX139" s="24"/>
      <c r="FY139" s="24"/>
      <c r="FZ139" s="24"/>
      <c r="GA139" s="24"/>
      <c r="GB139" s="24"/>
      <c r="GC139" s="24"/>
      <c r="GD139" s="24"/>
      <c r="GE139" s="24"/>
      <c r="GF139" s="24"/>
      <c r="GG139" s="24"/>
      <c r="GH139" s="24"/>
      <c r="GI139" s="24"/>
      <c r="GJ139" s="24"/>
      <c r="GK139" s="24"/>
      <c r="GL139" s="24"/>
      <c r="GM139" s="24"/>
      <c r="GN139" s="24"/>
      <c r="GO139" s="24"/>
      <c r="GP139" s="24"/>
      <c r="GQ139" s="24"/>
      <c r="GR139" s="24"/>
      <c r="GS139" s="24"/>
      <c r="GT139" s="24"/>
      <c r="GU139" s="24"/>
      <c r="GV139" s="24"/>
      <c r="GW139" s="24"/>
      <c r="GX139" s="24"/>
      <c r="GY139" s="24"/>
      <c r="GZ139" s="24"/>
      <c r="HA139" s="24"/>
      <c r="HB139" s="24"/>
      <c r="HC139" s="24"/>
      <c r="HD139" s="24"/>
      <c r="HE139" s="24"/>
      <c r="HF139" s="24"/>
      <c r="HG139" s="24"/>
      <c r="HH139" s="24"/>
      <c r="HI139" s="24"/>
      <c r="HJ139" s="24"/>
      <c r="HK139" s="24"/>
      <c r="HL139" s="24"/>
      <c r="HM139" s="24"/>
      <c r="HN139" s="24"/>
      <c r="HO139" s="24"/>
      <c r="HP139" s="24"/>
      <c r="HQ139" s="24"/>
      <c r="HR139" s="24"/>
      <c r="HS139" s="24"/>
      <c r="HT139" s="24"/>
      <c r="HU139" s="24"/>
      <c r="HV139" s="24"/>
      <c r="HW139" s="24"/>
      <c r="HX139" s="24"/>
      <c r="HY139" s="24"/>
      <c r="HZ139" s="24"/>
      <c r="IA139" s="24"/>
      <c r="IB139" s="24"/>
      <c r="IC139" s="24"/>
      <c r="ID139" s="24"/>
      <c r="IE139" s="24"/>
      <c r="IF139" s="24"/>
      <c r="IG139" s="24"/>
      <c r="IH139" s="24"/>
      <c r="II139" s="24"/>
      <c r="IJ139" s="24"/>
      <c r="IK139" s="24"/>
      <c r="IL139" s="24"/>
      <c r="IM139" s="24"/>
      <c r="IN139" s="24"/>
      <c r="IO139" s="24"/>
      <c r="IP139" s="24"/>
      <c r="IQ139" s="24"/>
    </row>
    <row r="140" spans="1:256" x14ac:dyDescent="0.2">
      <c r="A140" s="28" t="s">
        <v>17</v>
      </c>
      <c r="B140" s="13">
        <f>SUM(B134:B139)</f>
        <v>720</v>
      </c>
      <c r="C140" s="29">
        <f>SUM(C134:C139)</f>
        <v>19.16</v>
      </c>
      <c r="D140" s="29">
        <f>SUM(D134:D139)</f>
        <v>23.91</v>
      </c>
      <c r="E140" s="29">
        <f>SUM(E134:E139)</f>
        <v>88.21</v>
      </c>
      <c r="F140" s="29">
        <f>SUM(F134:F139)</f>
        <v>660.25</v>
      </c>
      <c r="G140" s="30"/>
      <c r="H140" s="6"/>
    </row>
    <row r="141" spans="1:256" x14ac:dyDescent="0.2">
      <c r="A141" s="100" t="s">
        <v>57</v>
      </c>
      <c r="B141" s="100"/>
      <c r="C141" s="100"/>
      <c r="D141" s="100"/>
      <c r="E141" s="100"/>
      <c r="F141" s="100"/>
      <c r="G141" s="100"/>
      <c r="H141" s="100"/>
    </row>
    <row r="142" spans="1:256" x14ac:dyDescent="0.2">
      <c r="A142" s="98" t="s">
        <v>2</v>
      </c>
      <c r="B142" s="100" t="s">
        <v>3</v>
      </c>
      <c r="C142" s="100"/>
      <c r="D142" s="100"/>
      <c r="E142" s="100"/>
      <c r="F142" s="100"/>
      <c r="G142" s="101" t="s">
        <v>4</v>
      </c>
      <c r="H142" s="98" t="s">
        <v>5</v>
      </c>
    </row>
    <row r="143" spans="1:256" ht="11.55" customHeight="1" x14ac:dyDescent="0.2">
      <c r="A143" s="98"/>
      <c r="B143" s="13" t="s">
        <v>6</v>
      </c>
      <c r="C143" s="14" t="s">
        <v>7</v>
      </c>
      <c r="D143" s="14" t="s">
        <v>8</v>
      </c>
      <c r="E143" s="14" t="s">
        <v>9</v>
      </c>
      <c r="F143" s="14" t="s">
        <v>10</v>
      </c>
      <c r="G143" s="101"/>
      <c r="H143" s="98"/>
    </row>
    <row r="144" spans="1:256" x14ac:dyDescent="0.2">
      <c r="A144" s="98" t="s">
        <v>11</v>
      </c>
      <c r="B144" s="98"/>
      <c r="C144" s="98"/>
      <c r="D144" s="98"/>
      <c r="E144" s="98"/>
      <c r="F144" s="98"/>
      <c r="G144" s="98"/>
      <c r="H144" s="98"/>
    </row>
    <row r="145" spans="1:251" ht="12.75" customHeight="1" x14ac:dyDescent="0.2">
      <c r="A145" s="6" t="s">
        <v>280</v>
      </c>
      <c r="B145" s="31">
        <v>90</v>
      </c>
      <c r="C145" s="10">
        <v>10.82</v>
      </c>
      <c r="D145" s="10">
        <v>10.91</v>
      </c>
      <c r="E145" s="10">
        <v>9.39</v>
      </c>
      <c r="F145" s="10">
        <v>180.45</v>
      </c>
      <c r="G145" s="35" t="s">
        <v>281</v>
      </c>
      <c r="H145" s="33" t="s">
        <v>282</v>
      </c>
    </row>
    <row r="146" spans="1:251" x14ac:dyDescent="0.2">
      <c r="A146" s="40" t="s">
        <v>93</v>
      </c>
      <c r="B146" s="41">
        <v>150</v>
      </c>
      <c r="C146" s="10">
        <v>3.1</v>
      </c>
      <c r="D146" s="10">
        <v>4.8499999999999996</v>
      </c>
      <c r="E146" s="10">
        <v>14.14</v>
      </c>
      <c r="F146" s="10">
        <v>112.65</v>
      </c>
      <c r="G146" s="42" t="s">
        <v>94</v>
      </c>
      <c r="H146" s="9" t="s">
        <v>95</v>
      </c>
    </row>
    <row r="147" spans="1:251" x14ac:dyDescent="0.2">
      <c r="A147" s="23" t="s">
        <v>27</v>
      </c>
      <c r="B147" s="5">
        <v>40</v>
      </c>
      <c r="C147" s="17">
        <v>2.6</v>
      </c>
      <c r="D147" s="17">
        <v>0.4</v>
      </c>
      <c r="E147" s="17">
        <v>17.2</v>
      </c>
      <c r="F147" s="17">
        <v>85</v>
      </c>
      <c r="G147" s="5" t="s">
        <v>28</v>
      </c>
      <c r="H147" s="6" t="s">
        <v>29</v>
      </c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  <c r="FJ147" s="24"/>
      <c r="FK147" s="24"/>
      <c r="FL147" s="24"/>
      <c r="FM147" s="24"/>
      <c r="FN147" s="24"/>
      <c r="FO147" s="24"/>
      <c r="FP147" s="24"/>
      <c r="FQ147" s="24"/>
      <c r="FR147" s="24"/>
      <c r="FS147" s="24"/>
      <c r="FT147" s="24"/>
      <c r="FU147" s="24"/>
      <c r="FV147" s="24"/>
      <c r="FW147" s="24"/>
      <c r="FX147" s="24"/>
      <c r="FY147" s="24"/>
      <c r="FZ147" s="24"/>
      <c r="GA147" s="24"/>
      <c r="GB147" s="24"/>
      <c r="GC147" s="24"/>
      <c r="GD147" s="24"/>
      <c r="GE147" s="24"/>
      <c r="GF147" s="24"/>
      <c r="GG147" s="24"/>
      <c r="GH147" s="24"/>
      <c r="GI147" s="24"/>
      <c r="GJ147" s="24"/>
      <c r="GK147" s="24"/>
      <c r="GL147" s="24"/>
      <c r="GM147" s="24"/>
      <c r="GN147" s="24"/>
      <c r="GO147" s="24"/>
      <c r="GP147" s="24"/>
      <c r="GQ147" s="24"/>
      <c r="GR147" s="24"/>
      <c r="GS147" s="24"/>
      <c r="GT147" s="24"/>
      <c r="GU147" s="24"/>
      <c r="GV147" s="24"/>
      <c r="GW147" s="24"/>
      <c r="GX147" s="24"/>
      <c r="GY147" s="24"/>
      <c r="GZ147" s="24"/>
      <c r="HA147" s="24"/>
      <c r="HB147" s="24"/>
      <c r="HC147" s="24"/>
      <c r="HD147" s="24"/>
      <c r="HE147" s="24"/>
      <c r="HF147" s="24"/>
      <c r="HG147" s="24"/>
      <c r="HH147" s="24"/>
      <c r="HI147" s="24"/>
      <c r="HJ147" s="24"/>
      <c r="HK147" s="24"/>
      <c r="HL147" s="24"/>
      <c r="HM147" s="24"/>
      <c r="HN147" s="24"/>
      <c r="HO147" s="24"/>
      <c r="HP147" s="24"/>
      <c r="HQ147" s="24"/>
      <c r="HR147" s="24"/>
      <c r="HS147" s="24"/>
      <c r="HT147" s="24"/>
      <c r="HU147" s="24"/>
      <c r="HV147" s="24"/>
      <c r="HW147" s="24"/>
      <c r="HX147" s="24"/>
      <c r="HY147" s="24"/>
      <c r="HZ147" s="24"/>
      <c r="IA147" s="24"/>
      <c r="IB147" s="24"/>
      <c r="IC147" s="24"/>
      <c r="ID147" s="24"/>
      <c r="IE147" s="24"/>
      <c r="IF147" s="24"/>
      <c r="IG147" s="24"/>
      <c r="IH147" s="24"/>
      <c r="II147" s="24"/>
      <c r="IJ147" s="24"/>
      <c r="IK147" s="24"/>
      <c r="IL147" s="24"/>
      <c r="IM147" s="24"/>
      <c r="IN147" s="24"/>
      <c r="IO147" s="24"/>
      <c r="IP147" s="24"/>
      <c r="IQ147" s="24"/>
    </row>
    <row r="148" spans="1:251" s="22" customFormat="1" x14ac:dyDescent="0.2">
      <c r="A148" s="6" t="s">
        <v>31</v>
      </c>
      <c r="B148" s="4">
        <v>100</v>
      </c>
      <c r="C148" s="69">
        <v>0.4</v>
      </c>
      <c r="D148" s="69">
        <v>0.4</v>
      </c>
      <c r="E148" s="69">
        <f>19.6/2</f>
        <v>9.8000000000000007</v>
      </c>
      <c r="F148" s="69">
        <f>94/2</f>
        <v>47</v>
      </c>
      <c r="G148" s="4" t="s">
        <v>32</v>
      </c>
      <c r="H148" s="6" t="s">
        <v>33</v>
      </c>
    </row>
    <row r="149" spans="1:251" x14ac:dyDescent="0.2">
      <c r="A149" s="43" t="s">
        <v>34</v>
      </c>
      <c r="B149" s="5">
        <v>222</v>
      </c>
      <c r="C149" s="26">
        <v>0.13</v>
      </c>
      <c r="D149" s="26">
        <v>0.02</v>
      </c>
      <c r="E149" s="26">
        <v>15.2</v>
      </c>
      <c r="F149" s="26">
        <v>62</v>
      </c>
      <c r="G149" s="21" t="s">
        <v>35</v>
      </c>
      <c r="H149" s="23" t="s">
        <v>36</v>
      </c>
    </row>
    <row r="150" spans="1:251" x14ac:dyDescent="0.2">
      <c r="A150" s="28" t="s">
        <v>17</v>
      </c>
      <c r="B150" s="13">
        <f>SUM(B145:B149)</f>
        <v>602</v>
      </c>
      <c r="C150" s="29">
        <f>SUM(C145:C149)</f>
        <v>17.049999999999997</v>
      </c>
      <c r="D150" s="29">
        <f>SUM(D145:D149)</f>
        <v>16.579999999999998</v>
      </c>
      <c r="E150" s="29">
        <f>SUM(E145:E149)</f>
        <v>65.73</v>
      </c>
      <c r="F150" s="29">
        <f>SUM(F145:F149)</f>
        <v>487.1</v>
      </c>
      <c r="G150" s="30"/>
      <c r="H150" s="6"/>
    </row>
    <row r="151" spans="1:251" x14ac:dyDescent="0.2">
      <c r="A151" s="100" t="s">
        <v>84</v>
      </c>
      <c r="B151" s="100"/>
      <c r="C151" s="100"/>
      <c r="D151" s="100"/>
      <c r="E151" s="100"/>
      <c r="F151" s="100"/>
      <c r="G151" s="100"/>
      <c r="H151" s="100"/>
    </row>
    <row r="152" spans="1:251" ht="12.75" customHeight="1" x14ac:dyDescent="0.2">
      <c r="A152" s="6" t="s">
        <v>117</v>
      </c>
      <c r="B152" s="31">
        <v>200</v>
      </c>
      <c r="C152" s="32">
        <v>1.87</v>
      </c>
      <c r="D152" s="32">
        <v>2.2599999999999998</v>
      </c>
      <c r="E152" s="32">
        <v>13.5</v>
      </c>
      <c r="F152" s="32">
        <v>91.2</v>
      </c>
      <c r="G152" s="68" t="s">
        <v>118</v>
      </c>
      <c r="H152" s="9" t="s">
        <v>119</v>
      </c>
    </row>
    <row r="153" spans="1:251" ht="11.25" customHeight="1" x14ac:dyDescent="0.2">
      <c r="A153" s="40" t="s">
        <v>91</v>
      </c>
      <c r="B153" s="41">
        <v>90</v>
      </c>
      <c r="C153" s="10">
        <v>15.1</v>
      </c>
      <c r="D153" s="10">
        <v>8.9</v>
      </c>
      <c r="E153" s="10">
        <v>8.5</v>
      </c>
      <c r="F153" s="10">
        <v>177.5</v>
      </c>
      <c r="G153" s="42" t="s">
        <v>267</v>
      </c>
      <c r="H153" s="9" t="s">
        <v>79</v>
      </c>
    </row>
    <row r="154" spans="1:251" x14ac:dyDescent="0.2">
      <c r="A154" s="6" t="s">
        <v>66</v>
      </c>
      <c r="B154" s="4">
        <v>150</v>
      </c>
      <c r="C154" s="17">
        <v>3.44</v>
      </c>
      <c r="D154" s="17">
        <v>13.15</v>
      </c>
      <c r="E154" s="17">
        <v>27.92</v>
      </c>
      <c r="F154" s="17">
        <v>243.75</v>
      </c>
      <c r="G154" s="21" t="s">
        <v>67</v>
      </c>
      <c r="H154" s="2" t="s">
        <v>68</v>
      </c>
    </row>
    <row r="155" spans="1:251" x14ac:dyDescent="0.2">
      <c r="A155" s="6" t="s">
        <v>24</v>
      </c>
      <c r="B155" s="4">
        <v>200</v>
      </c>
      <c r="C155" s="5">
        <v>0.15</v>
      </c>
      <c r="D155" s="5">
        <v>0.06</v>
      </c>
      <c r="E155" s="5">
        <v>20.65</v>
      </c>
      <c r="F155" s="5">
        <v>82.9</v>
      </c>
      <c r="G155" s="5" t="s">
        <v>25</v>
      </c>
      <c r="H155" s="2" t="s">
        <v>26</v>
      </c>
    </row>
    <row r="156" spans="1:251" x14ac:dyDescent="0.2">
      <c r="A156" s="23" t="s">
        <v>27</v>
      </c>
      <c r="B156" s="3">
        <v>20</v>
      </c>
      <c r="C156" s="10">
        <v>1.3</v>
      </c>
      <c r="D156" s="10">
        <v>0.2</v>
      </c>
      <c r="E156" s="10">
        <v>8.6</v>
      </c>
      <c r="F156" s="10">
        <v>43</v>
      </c>
      <c r="G156" s="15" t="s">
        <v>28</v>
      </c>
      <c r="H156" s="6" t="s">
        <v>29</v>
      </c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  <c r="FJ156" s="24"/>
      <c r="FK156" s="24"/>
      <c r="FL156" s="24"/>
      <c r="FM156" s="24"/>
      <c r="FN156" s="24"/>
      <c r="FO156" s="24"/>
      <c r="FP156" s="24"/>
      <c r="FQ156" s="24"/>
      <c r="FR156" s="24"/>
      <c r="FS156" s="24"/>
      <c r="FT156" s="24"/>
      <c r="FU156" s="24"/>
      <c r="FV156" s="24"/>
      <c r="FW156" s="24"/>
      <c r="FX156" s="24"/>
      <c r="FY156" s="24"/>
      <c r="FZ156" s="24"/>
      <c r="GA156" s="24"/>
      <c r="GB156" s="24"/>
      <c r="GC156" s="24"/>
      <c r="GD156" s="24"/>
      <c r="GE156" s="24"/>
      <c r="GF156" s="24"/>
      <c r="GG156" s="24"/>
      <c r="GH156" s="24"/>
      <c r="GI156" s="24"/>
      <c r="GJ156" s="24"/>
      <c r="GK156" s="24"/>
      <c r="GL156" s="24"/>
      <c r="GM156" s="24"/>
      <c r="GN156" s="24"/>
      <c r="GO156" s="24"/>
      <c r="GP156" s="24"/>
      <c r="GQ156" s="24"/>
      <c r="GR156" s="24"/>
      <c r="GS156" s="24"/>
      <c r="GT156" s="24"/>
      <c r="GU156" s="24"/>
      <c r="GV156" s="24"/>
      <c r="GW156" s="24"/>
      <c r="GX156" s="24"/>
      <c r="GY156" s="24"/>
      <c r="GZ156" s="24"/>
      <c r="HA156" s="24"/>
      <c r="HB156" s="24"/>
      <c r="HC156" s="24"/>
      <c r="HD156" s="24"/>
      <c r="HE156" s="24"/>
      <c r="HF156" s="24"/>
      <c r="HG156" s="24"/>
      <c r="HH156" s="24"/>
      <c r="HI156" s="24"/>
      <c r="HJ156" s="24"/>
      <c r="HK156" s="24"/>
      <c r="HL156" s="24"/>
      <c r="HM156" s="24"/>
      <c r="HN156" s="24"/>
      <c r="HO156" s="24"/>
      <c r="HP156" s="24"/>
      <c r="HQ156" s="24"/>
      <c r="HR156" s="24"/>
      <c r="HS156" s="24"/>
      <c r="HT156" s="24"/>
      <c r="HU156" s="24"/>
      <c r="HV156" s="24"/>
      <c r="HW156" s="24"/>
      <c r="HX156" s="24"/>
      <c r="HY156" s="24"/>
      <c r="HZ156" s="24"/>
      <c r="IA156" s="24"/>
      <c r="IB156" s="24"/>
      <c r="IC156" s="24"/>
      <c r="ID156" s="24"/>
      <c r="IE156" s="24"/>
      <c r="IF156" s="24"/>
      <c r="IG156" s="24"/>
      <c r="IH156" s="24"/>
      <c r="II156" s="24"/>
      <c r="IJ156" s="24"/>
      <c r="IK156" s="24"/>
      <c r="IL156" s="24"/>
      <c r="IM156" s="24"/>
      <c r="IN156" s="24"/>
      <c r="IO156" s="24"/>
      <c r="IP156" s="24"/>
      <c r="IQ156" s="24"/>
    </row>
    <row r="157" spans="1:251" x14ac:dyDescent="0.2">
      <c r="A157" s="28" t="s">
        <v>17</v>
      </c>
      <c r="B157" s="13">
        <f>SUM(B152:B156)</f>
        <v>660</v>
      </c>
      <c r="C157" s="29">
        <f>SUM(C152:C156)</f>
        <v>21.86</v>
      </c>
      <c r="D157" s="29">
        <f>SUM(D152:D156)</f>
        <v>24.57</v>
      </c>
      <c r="E157" s="29">
        <f>SUM(E152:E156)</f>
        <v>79.169999999999987</v>
      </c>
      <c r="F157" s="29">
        <f>SUM(F152:F156)</f>
        <v>638.35</v>
      </c>
      <c r="G157" s="30"/>
      <c r="H157" s="6"/>
    </row>
    <row r="158" spans="1:251" x14ac:dyDescent="0.2">
      <c r="A158" s="100" t="s">
        <v>65</v>
      </c>
      <c r="B158" s="100"/>
      <c r="C158" s="100"/>
      <c r="D158" s="100"/>
      <c r="E158" s="100"/>
      <c r="F158" s="100"/>
      <c r="G158" s="100"/>
      <c r="H158" s="100"/>
    </row>
    <row r="159" spans="1:251" x14ac:dyDescent="0.2">
      <c r="A159" s="98" t="s">
        <v>2</v>
      </c>
      <c r="B159" s="100" t="s">
        <v>3</v>
      </c>
      <c r="C159" s="100"/>
      <c r="D159" s="100"/>
      <c r="E159" s="100"/>
      <c r="F159" s="100"/>
      <c r="G159" s="101" t="s">
        <v>4</v>
      </c>
      <c r="H159" s="98" t="s">
        <v>5</v>
      </c>
    </row>
    <row r="160" spans="1:251" ht="11.55" customHeight="1" x14ac:dyDescent="0.2">
      <c r="A160" s="98"/>
      <c r="B160" s="13" t="s">
        <v>6</v>
      </c>
      <c r="C160" s="14" t="s">
        <v>7</v>
      </c>
      <c r="D160" s="14" t="s">
        <v>8</v>
      </c>
      <c r="E160" s="14" t="s">
        <v>9</v>
      </c>
      <c r="F160" s="14" t="s">
        <v>10</v>
      </c>
      <c r="G160" s="101"/>
      <c r="H160" s="98"/>
    </row>
    <row r="161" spans="1:251" x14ac:dyDescent="0.2">
      <c r="A161" s="98" t="s">
        <v>11</v>
      </c>
      <c r="B161" s="98"/>
      <c r="C161" s="99"/>
      <c r="D161" s="99"/>
      <c r="E161" s="99"/>
      <c r="F161" s="99"/>
      <c r="G161" s="98"/>
      <c r="H161" s="98"/>
    </row>
    <row r="162" spans="1:251" ht="11.55" customHeight="1" x14ac:dyDescent="0.2">
      <c r="A162" s="58" t="s">
        <v>124</v>
      </c>
      <c r="B162" s="3">
        <v>90</v>
      </c>
      <c r="C162" s="10">
        <v>12.5</v>
      </c>
      <c r="D162" s="10">
        <v>7.6</v>
      </c>
      <c r="E162" s="10">
        <v>2.8</v>
      </c>
      <c r="F162" s="10">
        <v>137.07</v>
      </c>
      <c r="G162" s="1" t="s">
        <v>125</v>
      </c>
      <c r="H162" s="2" t="s">
        <v>126</v>
      </c>
    </row>
    <row r="163" spans="1:251" ht="24" customHeight="1" x14ac:dyDescent="0.2">
      <c r="A163" s="64" t="s">
        <v>112</v>
      </c>
      <c r="B163" s="3">
        <v>150</v>
      </c>
      <c r="C163" s="10">
        <v>7.41</v>
      </c>
      <c r="D163" s="10">
        <v>6.22</v>
      </c>
      <c r="E163" s="10">
        <v>36.51</v>
      </c>
      <c r="F163" s="10">
        <v>230.35</v>
      </c>
      <c r="G163" s="56" t="s">
        <v>113</v>
      </c>
      <c r="H163" s="65" t="s">
        <v>60</v>
      </c>
    </row>
    <row r="164" spans="1:251" x14ac:dyDescent="0.2">
      <c r="A164" s="23" t="s">
        <v>27</v>
      </c>
      <c r="B164" s="5">
        <v>40</v>
      </c>
      <c r="C164" s="17">
        <v>2.6</v>
      </c>
      <c r="D164" s="17">
        <v>0.4</v>
      </c>
      <c r="E164" s="17">
        <v>17.2</v>
      </c>
      <c r="F164" s="17">
        <v>85</v>
      </c>
      <c r="G164" s="5" t="s">
        <v>28</v>
      </c>
      <c r="H164" s="6" t="s">
        <v>29</v>
      </c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  <c r="FJ164" s="24"/>
      <c r="FK164" s="24"/>
      <c r="FL164" s="24"/>
      <c r="FM164" s="24"/>
      <c r="FN164" s="24"/>
      <c r="FO164" s="24"/>
      <c r="FP164" s="24"/>
      <c r="FQ164" s="24"/>
      <c r="FR164" s="24"/>
      <c r="FS164" s="24"/>
      <c r="FT164" s="24"/>
      <c r="FU164" s="24"/>
      <c r="FV164" s="24"/>
      <c r="FW164" s="24"/>
      <c r="FX164" s="24"/>
      <c r="FY164" s="24"/>
      <c r="FZ164" s="24"/>
      <c r="GA164" s="24"/>
      <c r="GB164" s="24"/>
      <c r="GC164" s="24"/>
      <c r="GD164" s="24"/>
      <c r="GE164" s="24"/>
      <c r="GF164" s="24"/>
      <c r="GG164" s="24"/>
      <c r="GH164" s="24"/>
      <c r="GI164" s="24"/>
      <c r="GJ164" s="24"/>
      <c r="GK164" s="24"/>
      <c r="GL164" s="24"/>
      <c r="GM164" s="24"/>
      <c r="GN164" s="24"/>
      <c r="GO164" s="24"/>
      <c r="GP164" s="24"/>
      <c r="GQ164" s="24"/>
      <c r="GR164" s="24"/>
      <c r="GS164" s="24"/>
      <c r="GT164" s="24"/>
      <c r="GU164" s="24"/>
      <c r="GV164" s="24"/>
      <c r="GW164" s="24"/>
      <c r="GX164" s="24"/>
      <c r="GY164" s="24"/>
      <c r="GZ164" s="24"/>
      <c r="HA164" s="24"/>
      <c r="HB164" s="24"/>
      <c r="HC164" s="24"/>
      <c r="HD164" s="24"/>
      <c r="HE164" s="24"/>
      <c r="HF164" s="24"/>
      <c r="HG164" s="24"/>
      <c r="HH164" s="24"/>
      <c r="HI164" s="24"/>
      <c r="HJ164" s="24"/>
      <c r="HK164" s="24"/>
      <c r="HL164" s="24"/>
      <c r="HM164" s="24"/>
      <c r="HN164" s="24"/>
      <c r="HO164" s="24"/>
      <c r="HP164" s="24"/>
      <c r="HQ164" s="24"/>
      <c r="HR164" s="24"/>
      <c r="HS164" s="24"/>
      <c r="HT164" s="24"/>
      <c r="HU164" s="24"/>
      <c r="HV164" s="24"/>
      <c r="HW164" s="24"/>
      <c r="HX164" s="24"/>
      <c r="HY164" s="24"/>
      <c r="HZ164" s="24"/>
      <c r="IA164" s="24"/>
      <c r="IB164" s="24"/>
      <c r="IC164" s="24"/>
      <c r="ID164" s="24"/>
      <c r="IE164" s="24"/>
      <c r="IF164" s="24"/>
      <c r="IG164" s="24"/>
      <c r="IH164" s="24"/>
      <c r="II164" s="24"/>
      <c r="IJ164" s="24"/>
      <c r="IK164" s="24"/>
      <c r="IL164" s="24"/>
      <c r="IM164" s="24"/>
      <c r="IN164" s="24"/>
      <c r="IO164" s="24"/>
      <c r="IP164" s="24"/>
      <c r="IQ164" s="24"/>
    </row>
    <row r="165" spans="1:251" x14ac:dyDescent="0.2">
      <c r="A165" s="43" t="s">
        <v>34</v>
      </c>
      <c r="B165" s="5">
        <v>222</v>
      </c>
      <c r="C165" s="26">
        <v>0.13</v>
      </c>
      <c r="D165" s="26">
        <v>0.02</v>
      </c>
      <c r="E165" s="26">
        <v>15.2</v>
      </c>
      <c r="F165" s="26">
        <v>62</v>
      </c>
      <c r="G165" s="21" t="s">
        <v>35</v>
      </c>
      <c r="H165" s="23" t="s">
        <v>36</v>
      </c>
    </row>
    <row r="166" spans="1:251" x14ac:dyDescent="0.2">
      <c r="A166" s="28" t="s">
        <v>17</v>
      </c>
      <c r="B166" s="13">
        <f>SUM(B162:B165)</f>
        <v>502</v>
      </c>
      <c r="C166" s="29">
        <f>SUM(C162:C165)</f>
        <v>22.64</v>
      </c>
      <c r="D166" s="29">
        <f>SUM(D162:D165)</f>
        <v>14.24</v>
      </c>
      <c r="E166" s="29">
        <f>SUM(E162:E165)</f>
        <v>71.709999999999994</v>
      </c>
      <c r="F166" s="29">
        <f>SUM(F162:F165)</f>
        <v>514.41999999999996</v>
      </c>
      <c r="G166" s="30"/>
      <c r="H166" s="6"/>
    </row>
    <row r="167" spans="1:251" x14ac:dyDescent="0.2">
      <c r="A167" s="100" t="s">
        <v>84</v>
      </c>
      <c r="B167" s="100"/>
      <c r="C167" s="100"/>
      <c r="D167" s="100"/>
      <c r="E167" s="100"/>
      <c r="F167" s="100"/>
      <c r="G167" s="100"/>
      <c r="H167" s="100"/>
    </row>
    <row r="168" spans="1:251" ht="24.75" customHeight="1" x14ac:dyDescent="0.2">
      <c r="A168" s="6" t="s">
        <v>127</v>
      </c>
      <c r="B168" s="3">
        <v>200</v>
      </c>
      <c r="C168" s="10">
        <v>0.99</v>
      </c>
      <c r="D168" s="10">
        <v>3.9</v>
      </c>
      <c r="E168" s="10">
        <v>6.53</v>
      </c>
      <c r="F168" s="10">
        <v>64.42</v>
      </c>
      <c r="G168" s="1" t="s">
        <v>80</v>
      </c>
      <c r="H168" s="43" t="s">
        <v>70</v>
      </c>
    </row>
    <row r="169" spans="1:251" x14ac:dyDescent="0.2">
      <c r="A169" s="2" t="s">
        <v>102</v>
      </c>
      <c r="B169" s="31">
        <v>90</v>
      </c>
      <c r="C169" s="10">
        <v>11.02</v>
      </c>
      <c r="D169" s="10">
        <v>13.95</v>
      </c>
      <c r="E169" s="10">
        <v>8.4</v>
      </c>
      <c r="F169" s="10">
        <v>203.2</v>
      </c>
      <c r="G169" s="39" t="s">
        <v>103</v>
      </c>
      <c r="H169" s="6" t="s">
        <v>59</v>
      </c>
    </row>
    <row r="170" spans="1:251" ht="20.55" customHeight="1" x14ac:dyDescent="0.2">
      <c r="A170" s="6" t="s">
        <v>96</v>
      </c>
      <c r="B170" s="31">
        <v>150</v>
      </c>
      <c r="C170" s="10">
        <v>6.6</v>
      </c>
      <c r="D170" s="10">
        <v>7.17</v>
      </c>
      <c r="E170" s="10">
        <v>39.520000000000003</v>
      </c>
      <c r="F170" s="10">
        <v>244.79</v>
      </c>
      <c r="G170" s="35" t="s">
        <v>97</v>
      </c>
      <c r="H170" s="44" t="s">
        <v>98</v>
      </c>
    </row>
    <row r="171" spans="1:251" ht="34.5" customHeight="1" x14ac:dyDescent="0.2">
      <c r="A171" s="23" t="s">
        <v>81</v>
      </c>
      <c r="B171" s="5">
        <v>60</v>
      </c>
      <c r="C171" s="17">
        <v>1.38</v>
      </c>
      <c r="D171" s="17">
        <v>0.06</v>
      </c>
      <c r="E171" s="17">
        <v>4.9400000000000004</v>
      </c>
      <c r="F171" s="17">
        <v>26.6</v>
      </c>
      <c r="G171" s="36">
        <v>304</v>
      </c>
      <c r="H171" s="2" t="s">
        <v>82</v>
      </c>
    </row>
    <row r="172" spans="1:251" ht="11.55" customHeight="1" x14ac:dyDescent="0.2">
      <c r="A172" s="6" t="s">
        <v>263</v>
      </c>
      <c r="B172" s="4">
        <v>200</v>
      </c>
      <c r="C172" s="4">
        <v>0</v>
      </c>
      <c r="D172" s="4">
        <v>0</v>
      </c>
      <c r="E172" s="4">
        <v>19.97</v>
      </c>
      <c r="F172" s="4">
        <v>76</v>
      </c>
      <c r="G172" s="4" t="s">
        <v>264</v>
      </c>
      <c r="H172" s="2" t="s">
        <v>56</v>
      </c>
    </row>
    <row r="173" spans="1:251" x14ac:dyDescent="0.2">
      <c r="A173" s="23" t="s">
        <v>27</v>
      </c>
      <c r="B173" s="3">
        <v>20</v>
      </c>
      <c r="C173" s="10">
        <v>1.3</v>
      </c>
      <c r="D173" s="10">
        <v>0.2</v>
      </c>
      <c r="E173" s="10">
        <v>8.6</v>
      </c>
      <c r="F173" s="10">
        <v>43</v>
      </c>
      <c r="G173" s="15" t="s">
        <v>28</v>
      </c>
      <c r="H173" s="6" t="s">
        <v>29</v>
      </c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  <c r="FJ173" s="24"/>
      <c r="FK173" s="24"/>
      <c r="FL173" s="24"/>
      <c r="FM173" s="24"/>
      <c r="FN173" s="24"/>
      <c r="FO173" s="24"/>
      <c r="FP173" s="24"/>
      <c r="FQ173" s="24"/>
      <c r="FR173" s="24"/>
      <c r="FS173" s="24"/>
      <c r="FT173" s="24"/>
      <c r="FU173" s="24"/>
      <c r="FV173" s="24"/>
      <c r="FW173" s="24"/>
      <c r="FX173" s="24"/>
      <c r="FY173" s="24"/>
      <c r="FZ173" s="24"/>
      <c r="GA173" s="24"/>
      <c r="GB173" s="24"/>
      <c r="GC173" s="24"/>
      <c r="GD173" s="24"/>
      <c r="GE173" s="24"/>
      <c r="GF173" s="24"/>
      <c r="GG173" s="24"/>
      <c r="GH173" s="24"/>
      <c r="GI173" s="24"/>
      <c r="GJ173" s="24"/>
      <c r="GK173" s="24"/>
      <c r="GL173" s="24"/>
      <c r="GM173" s="24"/>
      <c r="GN173" s="24"/>
      <c r="GO173" s="24"/>
      <c r="GP173" s="24"/>
      <c r="GQ173" s="24"/>
      <c r="GR173" s="24"/>
      <c r="GS173" s="24"/>
      <c r="GT173" s="24"/>
      <c r="GU173" s="24"/>
      <c r="GV173" s="24"/>
      <c r="GW173" s="24"/>
      <c r="GX173" s="24"/>
      <c r="GY173" s="24"/>
      <c r="GZ173" s="24"/>
      <c r="HA173" s="24"/>
      <c r="HB173" s="24"/>
      <c r="HC173" s="24"/>
      <c r="HD173" s="24"/>
      <c r="HE173" s="24"/>
      <c r="HF173" s="24"/>
      <c r="HG173" s="24"/>
      <c r="HH173" s="24"/>
      <c r="HI173" s="24"/>
      <c r="HJ173" s="24"/>
      <c r="HK173" s="24"/>
      <c r="HL173" s="24"/>
      <c r="HM173" s="24"/>
      <c r="HN173" s="24"/>
      <c r="HO173" s="24"/>
      <c r="HP173" s="24"/>
      <c r="HQ173" s="24"/>
      <c r="HR173" s="24"/>
      <c r="HS173" s="24"/>
      <c r="HT173" s="24"/>
      <c r="HU173" s="24"/>
      <c r="HV173" s="24"/>
      <c r="HW173" s="24"/>
      <c r="HX173" s="24"/>
      <c r="HY173" s="24"/>
      <c r="HZ173" s="24"/>
      <c r="IA173" s="24"/>
      <c r="IB173" s="24"/>
      <c r="IC173" s="24"/>
      <c r="ID173" s="24"/>
      <c r="IE173" s="24"/>
      <c r="IF173" s="24"/>
      <c r="IG173" s="24"/>
      <c r="IH173" s="24"/>
      <c r="II173" s="24"/>
      <c r="IJ173" s="24"/>
      <c r="IK173" s="24"/>
      <c r="IL173" s="24"/>
      <c r="IM173" s="24"/>
      <c r="IN173" s="24"/>
      <c r="IO173" s="24"/>
      <c r="IP173" s="24"/>
      <c r="IQ173" s="24"/>
    </row>
    <row r="174" spans="1:251" x14ac:dyDescent="0.2">
      <c r="A174" s="28" t="s">
        <v>17</v>
      </c>
      <c r="B174" s="13">
        <f>SUM(B168:B173)</f>
        <v>720</v>
      </c>
      <c r="C174" s="29">
        <f>SUM(C168:C173)</f>
        <v>21.29</v>
      </c>
      <c r="D174" s="29">
        <f>SUM(D168:D173)</f>
        <v>25.279999999999994</v>
      </c>
      <c r="E174" s="29">
        <f>SUM(E168:E173)</f>
        <v>87.96</v>
      </c>
      <c r="F174" s="29">
        <f>SUM(F168:F173)</f>
        <v>658.01</v>
      </c>
      <c r="G174" s="30"/>
      <c r="H174" s="6"/>
    </row>
  </sheetData>
  <mergeCells count="73">
    <mergeCell ref="A2:H2"/>
    <mergeCell ref="A3:H3"/>
    <mergeCell ref="A4:A5"/>
    <mergeCell ref="B4:F4"/>
    <mergeCell ref="G4:G5"/>
    <mergeCell ref="H4:H5"/>
    <mergeCell ref="A6:H6"/>
    <mergeCell ref="A13:H13"/>
    <mergeCell ref="A21:H21"/>
    <mergeCell ref="A22:A23"/>
    <mergeCell ref="B22:F22"/>
    <mergeCell ref="G22:G23"/>
    <mergeCell ref="H22:H23"/>
    <mergeCell ref="A24:H24"/>
    <mergeCell ref="A31:H31"/>
    <mergeCell ref="A38:H38"/>
    <mergeCell ref="A39:A40"/>
    <mergeCell ref="B39:F39"/>
    <mergeCell ref="G39:G40"/>
    <mergeCell ref="H39:H40"/>
    <mergeCell ref="A41:H41"/>
    <mergeCell ref="A48:H48"/>
    <mergeCell ref="A56:H56"/>
    <mergeCell ref="A57:A58"/>
    <mergeCell ref="B57:F57"/>
    <mergeCell ref="G57:G58"/>
    <mergeCell ref="H57:H58"/>
    <mergeCell ref="A59:H59"/>
    <mergeCell ref="A65:H65"/>
    <mergeCell ref="A73:H73"/>
    <mergeCell ref="A74:A75"/>
    <mergeCell ref="B74:F74"/>
    <mergeCell ref="G74:G75"/>
    <mergeCell ref="H74:H75"/>
    <mergeCell ref="A76:H76"/>
    <mergeCell ref="A82:H82"/>
    <mergeCell ref="A89:H89"/>
    <mergeCell ref="A90:H90"/>
    <mergeCell ref="A91:A92"/>
    <mergeCell ref="B91:F91"/>
    <mergeCell ref="G91:G92"/>
    <mergeCell ref="H91:H92"/>
    <mergeCell ref="A93:H93"/>
    <mergeCell ref="A99:H99"/>
    <mergeCell ref="A106:H106"/>
    <mergeCell ref="A107:A108"/>
    <mergeCell ref="B107:F107"/>
    <mergeCell ref="G107:G108"/>
    <mergeCell ref="H107:H108"/>
    <mergeCell ref="H142:H143"/>
    <mergeCell ref="A109:H109"/>
    <mergeCell ref="A115:H115"/>
    <mergeCell ref="A123:H123"/>
    <mergeCell ref="A124:A125"/>
    <mergeCell ref="B124:F124"/>
    <mergeCell ref="G124:G125"/>
    <mergeCell ref="H124:H125"/>
    <mergeCell ref="A1:H1"/>
    <mergeCell ref="A161:H161"/>
    <mergeCell ref="A167:H167"/>
    <mergeCell ref="A144:H144"/>
    <mergeCell ref="A151:H151"/>
    <mergeCell ref="A158:H158"/>
    <mergeCell ref="A159:A160"/>
    <mergeCell ref="B159:F159"/>
    <mergeCell ref="G159:G160"/>
    <mergeCell ref="H159:H160"/>
    <mergeCell ref="A126:H126"/>
    <mergeCell ref="A133:H133"/>
    <mergeCell ref="A141:H141"/>
    <mergeCell ref="A142:A143"/>
    <mergeCell ref="B142:F142"/>
    <mergeCell ref="G142:G143"/>
  </mergeCells>
  <pageMargins left="0.19685039370078741" right="0.19685039370078741" top="0.19685039370078741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6"/>
  <sheetViews>
    <sheetView zoomScale="130" zoomScaleNormal="130" workbookViewId="0">
      <pane ySplit="1" topLeftCell="A2" activePane="bottomLeft" state="frozen"/>
      <selection pane="bottomLeft" sqref="A1:XFD1048576"/>
    </sheetView>
  </sheetViews>
  <sheetFormatPr defaultRowHeight="10.199999999999999" x14ac:dyDescent="0.2"/>
  <cols>
    <col min="1" max="1" width="32.77734375" style="12" customWidth="1"/>
    <col min="2" max="2" width="7.77734375" style="12" customWidth="1"/>
    <col min="3" max="3" width="8.5546875" style="70" customWidth="1"/>
    <col min="4" max="4" width="8.21875" style="70" customWidth="1"/>
    <col min="5" max="5" width="9.44140625" style="70" customWidth="1"/>
    <col min="6" max="6" width="7.77734375" style="70" customWidth="1"/>
    <col min="7" max="7" width="8.44140625" style="12" customWidth="1"/>
    <col min="8" max="8" width="17.21875" style="12" customWidth="1"/>
    <col min="9" max="256" width="9.21875" style="12"/>
    <col min="257" max="257" width="32.77734375" style="12" customWidth="1"/>
    <col min="258" max="258" width="7.77734375" style="12" customWidth="1"/>
    <col min="259" max="259" width="8.5546875" style="12" customWidth="1"/>
    <col min="260" max="260" width="8.21875" style="12" customWidth="1"/>
    <col min="261" max="261" width="9.44140625" style="12" customWidth="1"/>
    <col min="262" max="262" width="7.77734375" style="12" customWidth="1"/>
    <col min="263" max="263" width="8.44140625" style="12" customWidth="1"/>
    <col min="264" max="264" width="17.21875" style="12" customWidth="1"/>
    <col min="265" max="512" width="9.21875" style="12"/>
    <col min="513" max="513" width="32.77734375" style="12" customWidth="1"/>
    <col min="514" max="514" width="7.77734375" style="12" customWidth="1"/>
    <col min="515" max="515" width="8.5546875" style="12" customWidth="1"/>
    <col min="516" max="516" width="8.21875" style="12" customWidth="1"/>
    <col min="517" max="517" width="9.44140625" style="12" customWidth="1"/>
    <col min="518" max="518" width="7.77734375" style="12" customWidth="1"/>
    <col min="519" max="519" width="8.44140625" style="12" customWidth="1"/>
    <col min="520" max="520" width="17.21875" style="12" customWidth="1"/>
    <col min="521" max="768" width="9.21875" style="12"/>
    <col min="769" max="769" width="32.77734375" style="12" customWidth="1"/>
    <col min="770" max="770" width="7.77734375" style="12" customWidth="1"/>
    <col min="771" max="771" width="8.5546875" style="12" customWidth="1"/>
    <col min="772" max="772" width="8.21875" style="12" customWidth="1"/>
    <col min="773" max="773" width="9.44140625" style="12" customWidth="1"/>
    <col min="774" max="774" width="7.77734375" style="12" customWidth="1"/>
    <col min="775" max="775" width="8.44140625" style="12" customWidth="1"/>
    <col min="776" max="776" width="17.21875" style="12" customWidth="1"/>
    <col min="777" max="1024" width="9.21875" style="12"/>
    <col min="1025" max="1025" width="32.77734375" style="12" customWidth="1"/>
    <col min="1026" max="1026" width="7.77734375" style="12" customWidth="1"/>
    <col min="1027" max="1027" width="8.5546875" style="12" customWidth="1"/>
    <col min="1028" max="1028" width="8.21875" style="12" customWidth="1"/>
    <col min="1029" max="1029" width="9.44140625" style="12" customWidth="1"/>
    <col min="1030" max="1030" width="7.77734375" style="12" customWidth="1"/>
    <col min="1031" max="1031" width="8.44140625" style="12" customWidth="1"/>
    <col min="1032" max="1032" width="17.21875" style="12" customWidth="1"/>
    <col min="1033" max="1280" width="9.21875" style="12"/>
    <col min="1281" max="1281" width="32.77734375" style="12" customWidth="1"/>
    <col min="1282" max="1282" width="7.77734375" style="12" customWidth="1"/>
    <col min="1283" max="1283" width="8.5546875" style="12" customWidth="1"/>
    <col min="1284" max="1284" width="8.21875" style="12" customWidth="1"/>
    <col min="1285" max="1285" width="9.44140625" style="12" customWidth="1"/>
    <col min="1286" max="1286" width="7.77734375" style="12" customWidth="1"/>
    <col min="1287" max="1287" width="8.44140625" style="12" customWidth="1"/>
    <col min="1288" max="1288" width="17.21875" style="12" customWidth="1"/>
    <col min="1289" max="1536" width="9.21875" style="12"/>
    <col min="1537" max="1537" width="32.77734375" style="12" customWidth="1"/>
    <col min="1538" max="1538" width="7.77734375" style="12" customWidth="1"/>
    <col min="1539" max="1539" width="8.5546875" style="12" customWidth="1"/>
    <col min="1540" max="1540" width="8.21875" style="12" customWidth="1"/>
    <col min="1541" max="1541" width="9.44140625" style="12" customWidth="1"/>
    <col min="1542" max="1542" width="7.77734375" style="12" customWidth="1"/>
    <col min="1543" max="1543" width="8.44140625" style="12" customWidth="1"/>
    <col min="1544" max="1544" width="17.21875" style="12" customWidth="1"/>
    <col min="1545" max="1792" width="9.21875" style="12"/>
    <col min="1793" max="1793" width="32.77734375" style="12" customWidth="1"/>
    <col min="1794" max="1794" width="7.77734375" style="12" customWidth="1"/>
    <col min="1795" max="1795" width="8.5546875" style="12" customWidth="1"/>
    <col min="1796" max="1796" width="8.21875" style="12" customWidth="1"/>
    <col min="1797" max="1797" width="9.44140625" style="12" customWidth="1"/>
    <col min="1798" max="1798" width="7.77734375" style="12" customWidth="1"/>
    <col min="1799" max="1799" width="8.44140625" style="12" customWidth="1"/>
    <col min="1800" max="1800" width="17.21875" style="12" customWidth="1"/>
    <col min="1801" max="2048" width="9.21875" style="12"/>
    <col min="2049" max="2049" width="32.77734375" style="12" customWidth="1"/>
    <col min="2050" max="2050" width="7.77734375" style="12" customWidth="1"/>
    <col min="2051" max="2051" width="8.5546875" style="12" customWidth="1"/>
    <col min="2052" max="2052" width="8.21875" style="12" customWidth="1"/>
    <col min="2053" max="2053" width="9.44140625" style="12" customWidth="1"/>
    <col min="2054" max="2054" width="7.77734375" style="12" customWidth="1"/>
    <col min="2055" max="2055" width="8.44140625" style="12" customWidth="1"/>
    <col min="2056" max="2056" width="17.21875" style="12" customWidth="1"/>
    <col min="2057" max="2304" width="9.21875" style="12"/>
    <col min="2305" max="2305" width="32.77734375" style="12" customWidth="1"/>
    <col min="2306" max="2306" width="7.77734375" style="12" customWidth="1"/>
    <col min="2307" max="2307" width="8.5546875" style="12" customWidth="1"/>
    <col min="2308" max="2308" width="8.21875" style="12" customWidth="1"/>
    <col min="2309" max="2309" width="9.44140625" style="12" customWidth="1"/>
    <col min="2310" max="2310" width="7.77734375" style="12" customWidth="1"/>
    <col min="2311" max="2311" width="8.44140625" style="12" customWidth="1"/>
    <col min="2312" max="2312" width="17.21875" style="12" customWidth="1"/>
    <col min="2313" max="2560" width="9.21875" style="12"/>
    <col min="2561" max="2561" width="32.77734375" style="12" customWidth="1"/>
    <col min="2562" max="2562" width="7.77734375" style="12" customWidth="1"/>
    <col min="2563" max="2563" width="8.5546875" style="12" customWidth="1"/>
    <col min="2564" max="2564" width="8.21875" style="12" customWidth="1"/>
    <col min="2565" max="2565" width="9.44140625" style="12" customWidth="1"/>
    <col min="2566" max="2566" width="7.77734375" style="12" customWidth="1"/>
    <col min="2567" max="2567" width="8.44140625" style="12" customWidth="1"/>
    <col min="2568" max="2568" width="17.21875" style="12" customWidth="1"/>
    <col min="2569" max="2816" width="9.21875" style="12"/>
    <col min="2817" max="2817" width="32.77734375" style="12" customWidth="1"/>
    <col min="2818" max="2818" width="7.77734375" style="12" customWidth="1"/>
    <col min="2819" max="2819" width="8.5546875" style="12" customWidth="1"/>
    <col min="2820" max="2820" width="8.21875" style="12" customWidth="1"/>
    <col min="2821" max="2821" width="9.44140625" style="12" customWidth="1"/>
    <col min="2822" max="2822" width="7.77734375" style="12" customWidth="1"/>
    <col min="2823" max="2823" width="8.44140625" style="12" customWidth="1"/>
    <col min="2824" max="2824" width="17.21875" style="12" customWidth="1"/>
    <col min="2825" max="3072" width="9.21875" style="12"/>
    <col min="3073" max="3073" width="32.77734375" style="12" customWidth="1"/>
    <col min="3074" max="3074" width="7.77734375" style="12" customWidth="1"/>
    <col min="3075" max="3075" width="8.5546875" style="12" customWidth="1"/>
    <col min="3076" max="3076" width="8.21875" style="12" customWidth="1"/>
    <col min="3077" max="3077" width="9.44140625" style="12" customWidth="1"/>
    <col min="3078" max="3078" width="7.77734375" style="12" customWidth="1"/>
    <col min="3079" max="3079" width="8.44140625" style="12" customWidth="1"/>
    <col min="3080" max="3080" width="17.21875" style="12" customWidth="1"/>
    <col min="3081" max="3328" width="9.21875" style="12"/>
    <col min="3329" max="3329" width="32.77734375" style="12" customWidth="1"/>
    <col min="3330" max="3330" width="7.77734375" style="12" customWidth="1"/>
    <col min="3331" max="3331" width="8.5546875" style="12" customWidth="1"/>
    <col min="3332" max="3332" width="8.21875" style="12" customWidth="1"/>
    <col min="3333" max="3333" width="9.44140625" style="12" customWidth="1"/>
    <col min="3334" max="3334" width="7.77734375" style="12" customWidth="1"/>
    <col min="3335" max="3335" width="8.44140625" style="12" customWidth="1"/>
    <col min="3336" max="3336" width="17.21875" style="12" customWidth="1"/>
    <col min="3337" max="3584" width="9.21875" style="12"/>
    <col min="3585" max="3585" width="32.77734375" style="12" customWidth="1"/>
    <col min="3586" max="3586" width="7.77734375" style="12" customWidth="1"/>
    <col min="3587" max="3587" width="8.5546875" style="12" customWidth="1"/>
    <col min="3588" max="3588" width="8.21875" style="12" customWidth="1"/>
    <col min="3589" max="3589" width="9.44140625" style="12" customWidth="1"/>
    <col min="3590" max="3590" width="7.77734375" style="12" customWidth="1"/>
    <col min="3591" max="3591" width="8.44140625" style="12" customWidth="1"/>
    <col min="3592" max="3592" width="17.21875" style="12" customWidth="1"/>
    <col min="3593" max="3840" width="9.21875" style="12"/>
    <col min="3841" max="3841" width="32.77734375" style="12" customWidth="1"/>
    <col min="3842" max="3842" width="7.77734375" style="12" customWidth="1"/>
    <col min="3843" max="3843" width="8.5546875" style="12" customWidth="1"/>
    <col min="3844" max="3844" width="8.21875" style="12" customWidth="1"/>
    <col min="3845" max="3845" width="9.44140625" style="12" customWidth="1"/>
    <col min="3846" max="3846" width="7.77734375" style="12" customWidth="1"/>
    <col min="3847" max="3847" width="8.44140625" style="12" customWidth="1"/>
    <col min="3848" max="3848" width="17.21875" style="12" customWidth="1"/>
    <col min="3849" max="4096" width="9.21875" style="12"/>
    <col min="4097" max="4097" width="32.77734375" style="12" customWidth="1"/>
    <col min="4098" max="4098" width="7.77734375" style="12" customWidth="1"/>
    <col min="4099" max="4099" width="8.5546875" style="12" customWidth="1"/>
    <col min="4100" max="4100" width="8.21875" style="12" customWidth="1"/>
    <col min="4101" max="4101" width="9.44140625" style="12" customWidth="1"/>
    <col min="4102" max="4102" width="7.77734375" style="12" customWidth="1"/>
    <col min="4103" max="4103" width="8.44140625" style="12" customWidth="1"/>
    <col min="4104" max="4104" width="17.21875" style="12" customWidth="1"/>
    <col min="4105" max="4352" width="9.21875" style="12"/>
    <col min="4353" max="4353" width="32.77734375" style="12" customWidth="1"/>
    <col min="4354" max="4354" width="7.77734375" style="12" customWidth="1"/>
    <col min="4355" max="4355" width="8.5546875" style="12" customWidth="1"/>
    <col min="4356" max="4356" width="8.21875" style="12" customWidth="1"/>
    <col min="4357" max="4357" width="9.44140625" style="12" customWidth="1"/>
    <col min="4358" max="4358" width="7.77734375" style="12" customWidth="1"/>
    <col min="4359" max="4359" width="8.44140625" style="12" customWidth="1"/>
    <col min="4360" max="4360" width="17.21875" style="12" customWidth="1"/>
    <col min="4361" max="4608" width="9.21875" style="12"/>
    <col min="4609" max="4609" width="32.77734375" style="12" customWidth="1"/>
    <col min="4610" max="4610" width="7.77734375" style="12" customWidth="1"/>
    <col min="4611" max="4611" width="8.5546875" style="12" customWidth="1"/>
    <col min="4612" max="4612" width="8.21875" style="12" customWidth="1"/>
    <col min="4613" max="4613" width="9.44140625" style="12" customWidth="1"/>
    <col min="4614" max="4614" width="7.77734375" style="12" customWidth="1"/>
    <col min="4615" max="4615" width="8.44140625" style="12" customWidth="1"/>
    <col min="4616" max="4616" width="17.21875" style="12" customWidth="1"/>
    <col min="4617" max="4864" width="9.21875" style="12"/>
    <col min="4865" max="4865" width="32.77734375" style="12" customWidth="1"/>
    <col min="4866" max="4866" width="7.77734375" style="12" customWidth="1"/>
    <col min="4867" max="4867" width="8.5546875" style="12" customWidth="1"/>
    <col min="4868" max="4868" width="8.21875" style="12" customWidth="1"/>
    <col min="4869" max="4869" width="9.44140625" style="12" customWidth="1"/>
    <col min="4870" max="4870" width="7.77734375" style="12" customWidth="1"/>
    <col min="4871" max="4871" width="8.44140625" style="12" customWidth="1"/>
    <col min="4872" max="4872" width="17.21875" style="12" customWidth="1"/>
    <col min="4873" max="5120" width="9.21875" style="12"/>
    <col min="5121" max="5121" width="32.77734375" style="12" customWidth="1"/>
    <col min="5122" max="5122" width="7.77734375" style="12" customWidth="1"/>
    <col min="5123" max="5123" width="8.5546875" style="12" customWidth="1"/>
    <col min="5124" max="5124" width="8.21875" style="12" customWidth="1"/>
    <col min="5125" max="5125" width="9.44140625" style="12" customWidth="1"/>
    <col min="5126" max="5126" width="7.77734375" style="12" customWidth="1"/>
    <col min="5127" max="5127" width="8.44140625" style="12" customWidth="1"/>
    <col min="5128" max="5128" width="17.21875" style="12" customWidth="1"/>
    <col min="5129" max="5376" width="9.21875" style="12"/>
    <col min="5377" max="5377" width="32.77734375" style="12" customWidth="1"/>
    <col min="5378" max="5378" width="7.77734375" style="12" customWidth="1"/>
    <col min="5379" max="5379" width="8.5546875" style="12" customWidth="1"/>
    <col min="5380" max="5380" width="8.21875" style="12" customWidth="1"/>
    <col min="5381" max="5381" width="9.44140625" style="12" customWidth="1"/>
    <col min="5382" max="5382" width="7.77734375" style="12" customWidth="1"/>
    <col min="5383" max="5383" width="8.44140625" style="12" customWidth="1"/>
    <col min="5384" max="5384" width="17.21875" style="12" customWidth="1"/>
    <col min="5385" max="5632" width="9.21875" style="12"/>
    <col min="5633" max="5633" width="32.77734375" style="12" customWidth="1"/>
    <col min="5634" max="5634" width="7.77734375" style="12" customWidth="1"/>
    <col min="5635" max="5635" width="8.5546875" style="12" customWidth="1"/>
    <col min="5636" max="5636" width="8.21875" style="12" customWidth="1"/>
    <col min="5637" max="5637" width="9.44140625" style="12" customWidth="1"/>
    <col min="5638" max="5638" width="7.77734375" style="12" customWidth="1"/>
    <col min="5639" max="5639" width="8.44140625" style="12" customWidth="1"/>
    <col min="5640" max="5640" width="17.21875" style="12" customWidth="1"/>
    <col min="5641" max="5888" width="9.21875" style="12"/>
    <col min="5889" max="5889" width="32.77734375" style="12" customWidth="1"/>
    <col min="5890" max="5890" width="7.77734375" style="12" customWidth="1"/>
    <col min="5891" max="5891" width="8.5546875" style="12" customWidth="1"/>
    <col min="5892" max="5892" width="8.21875" style="12" customWidth="1"/>
    <col min="5893" max="5893" width="9.44140625" style="12" customWidth="1"/>
    <col min="5894" max="5894" width="7.77734375" style="12" customWidth="1"/>
    <col min="5895" max="5895" width="8.44140625" style="12" customWidth="1"/>
    <col min="5896" max="5896" width="17.21875" style="12" customWidth="1"/>
    <col min="5897" max="6144" width="9.21875" style="12"/>
    <col min="6145" max="6145" width="32.77734375" style="12" customWidth="1"/>
    <col min="6146" max="6146" width="7.77734375" style="12" customWidth="1"/>
    <col min="6147" max="6147" width="8.5546875" style="12" customWidth="1"/>
    <col min="6148" max="6148" width="8.21875" style="12" customWidth="1"/>
    <col min="6149" max="6149" width="9.44140625" style="12" customWidth="1"/>
    <col min="6150" max="6150" width="7.77734375" style="12" customWidth="1"/>
    <col min="6151" max="6151" width="8.44140625" style="12" customWidth="1"/>
    <col min="6152" max="6152" width="17.21875" style="12" customWidth="1"/>
    <col min="6153" max="6400" width="9.21875" style="12"/>
    <col min="6401" max="6401" width="32.77734375" style="12" customWidth="1"/>
    <col min="6402" max="6402" width="7.77734375" style="12" customWidth="1"/>
    <col min="6403" max="6403" width="8.5546875" style="12" customWidth="1"/>
    <col min="6404" max="6404" width="8.21875" style="12" customWidth="1"/>
    <col min="6405" max="6405" width="9.44140625" style="12" customWidth="1"/>
    <col min="6406" max="6406" width="7.77734375" style="12" customWidth="1"/>
    <col min="6407" max="6407" width="8.44140625" style="12" customWidth="1"/>
    <col min="6408" max="6408" width="17.21875" style="12" customWidth="1"/>
    <col min="6409" max="6656" width="9.21875" style="12"/>
    <col min="6657" max="6657" width="32.77734375" style="12" customWidth="1"/>
    <col min="6658" max="6658" width="7.77734375" style="12" customWidth="1"/>
    <col min="6659" max="6659" width="8.5546875" style="12" customWidth="1"/>
    <col min="6660" max="6660" width="8.21875" style="12" customWidth="1"/>
    <col min="6661" max="6661" width="9.44140625" style="12" customWidth="1"/>
    <col min="6662" max="6662" width="7.77734375" style="12" customWidth="1"/>
    <col min="6663" max="6663" width="8.44140625" style="12" customWidth="1"/>
    <col min="6664" max="6664" width="17.21875" style="12" customWidth="1"/>
    <col min="6665" max="6912" width="9.21875" style="12"/>
    <col min="6913" max="6913" width="32.77734375" style="12" customWidth="1"/>
    <col min="6914" max="6914" width="7.77734375" style="12" customWidth="1"/>
    <col min="6915" max="6915" width="8.5546875" style="12" customWidth="1"/>
    <col min="6916" max="6916" width="8.21875" style="12" customWidth="1"/>
    <col min="6917" max="6917" width="9.44140625" style="12" customWidth="1"/>
    <col min="6918" max="6918" width="7.77734375" style="12" customWidth="1"/>
    <col min="6919" max="6919" width="8.44140625" style="12" customWidth="1"/>
    <col min="6920" max="6920" width="17.21875" style="12" customWidth="1"/>
    <col min="6921" max="7168" width="9.21875" style="12"/>
    <col min="7169" max="7169" width="32.77734375" style="12" customWidth="1"/>
    <col min="7170" max="7170" width="7.77734375" style="12" customWidth="1"/>
    <col min="7171" max="7171" width="8.5546875" style="12" customWidth="1"/>
    <col min="7172" max="7172" width="8.21875" style="12" customWidth="1"/>
    <col min="7173" max="7173" width="9.44140625" style="12" customWidth="1"/>
    <col min="7174" max="7174" width="7.77734375" style="12" customWidth="1"/>
    <col min="7175" max="7175" width="8.44140625" style="12" customWidth="1"/>
    <col min="7176" max="7176" width="17.21875" style="12" customWidth="1"/>
    <col min="7177" max="7424" width="9.21875" style="12"/>
    <col min="7425" max="7425" width="32.77734375" style="12" customWidth="1"/>
    <col min="7426" max="7426" width="7.77734375" style="12" customWidth="1"/>
    <col min="7427" max="7427" width="8.5546875" style="12" customWidth="1"/>
    <col min="7428" max="7428" width="8.21875" style="12" customWidth="1"/>
    <col min="7429" max="7429" width="9.44140625" style="12" customWidth="1"/>
    <col min="7430" max="7430" width="7.77734375" style="12" customWidth="1"/>
    <col min="7431" max="7431" width="8.44140625" style="12" customWidth="1"/>
    <col min="7432" max="7432" width="17.21875" style="12" customWidth="1"/>
    <col min="7433" max="7680" width="9.21875" style="12"/>
    <col min="7681" max="7681" width="32.77734375" style="12" customWidth="1"/>
    <col min="7682" max="7682" width="7.77734375" style="12" customWidth="1"/>
    <col min="7683" max="7683" width="8.5546875" style="12" customWidth="1"/>
    <col min="7684" max="7684" width="8.21875" style="12" customWidth="1"/>
    <col min="7685" max="7685" width="9.44140625" style="12" customWidth="1"/>
    <col min="7686" max="7686" width="7.77734375" style="12" customWidth="1"/>
    <col min="7687" max="7687" width="8.44140625" style="12" customWidth="1"/>
    <col min="7688" max="7688" width="17.21875" style="12" customWidth="1"/>
    <col min="7689" max="7936" width="9.21875" style="12"/>
    <col min="7937" max="7937" width="32.77734375" style="12" customWidth="1"/>
    <col min="7938" max="7938" width="7.77734375" style="12" customWidth="1"/>
    <col min="7939" max="7939" width="8.5546875" style="12" customWidth="1"/>
    <col min="7940" max="7940" width="8.21875" style="12" customWidth="1"/>
    <col min="7941" max="7941" width="9.44140625" style="12" customWidth="1"/>
    <col min="7942" max="7942" width="7.77734375" style="12" customWidth="1"/>
    <col min="7943" max="7943" width="8.44140625" style="12" customWidth="1"/>
    <col min="7944" max="7944" width="17.21875" style="12" customWidth="1"/>
    <col min="7945" max="8192" width="9.21875" style="12"/>
    <col min="8193" max="8193" width="32.77734375" style="12" customWidth="1"/>
    <col min="8194" max="8194" width="7.77734375" style="12" customWidth="1"/>
    <col min="8195" max="8195" width="8.5546875" style="12" customWidth="1"/>
    <col min="8196" max="8196" width="8.21875" style="12" customWidth="1"/>
    <col min="8197" max="8197" width="9.44140625" style="12" customWidth="1"/>
    <col min="8198" max="8198" width="7.77734375" style="12" customWidth="1"/>
    <col min="8199" max="8199" width="8.44140625" style="12" customWidth="1"/>
    <col min="8200" max="8200" width="17.21875" style="12" customWidth="1"/>
    <col min="8201" max="8448" width="9.21875" style="12"/>
    <col min="8449" max="8449" width="32.77734375" style="12" customWidth="1"/>
    <col min="8450" max="8450" width="7.77734375" style="12" customWidth="1"/>
    <col min="8451" max="8451" width="8.5546875" style="12" customWidth="1"/>
    <col min="8452" max="8452" width="8.21875" style="12" customWidth="1"/>
    <col min="8453" max="8453" width="9.44140625" style="12" customWidth="1"/>
    <col min="8454" max="8454" width="7.77734375" style="12" customWidth="1"/>
    <col min="8455" max="8455" width="8.44140625" style="12" customWidth="1"/>
    <col min="8456" max="8456" width="17.21875" style="12" customWidth="1"/>
    <col min="8457" max="8704" width="9.21875" style="12"/>
    <col min="8705" max="8705" width="32.77734375" style="12" customWidth="1"/>
    <col min="8706" max="8706" width="7.77734375" style="12" customWidth="1"/>
    <col min="8707" max="8707" width="8.5546875" style="12" customWidth="1"/>
    <col min="8708" max="8708" width="8.21875" style="12" customWidth="1"/>
    <col min="8709" max="8709" width="9.44140625" style="12" customWidth="1"/>
    <col min="8710" max="8710" width="7.77734375" style="12" customWidth="1"/>
    <col min="8711" max="8711" width="8.44140625" style="12" customWidth="1"/>
    <col min="8712" max="8712" width="17.21875" style="12" customWidth="1"/>
    <col min="8713" max="8960" width="9.21875" style="12"/>
    <col min="8961" max="8961" width="32.77734375" style="12" customWidth="1"/>
    <col min="8962" max="8962" width="7.77734375" style="12" customWidth="1"/>
    <col min="8963" max="8963" width="8.5546875" style="12" customWidth="1"/>
    <col min="8964" max="8964" width="8.21875" style="12" customWidth="1"/>
    <col min="8965" max="8965" width="9.44140625" style="12" customWidth="1"/>
    <col min="8966" max="8966" width="7.77734375" style="12" customWidth="1"/>
    <col min="8967" max="8967" width="8.44140625" style="12" customWidth="1"/>
    <col min="8968" max="8968" width="17.21875" style="12" customWidth="1"/>
    <col min="8969" max="9216" width="9.21875" style="12"/>
    <col min="9217" max="9217" width="32.77734375" style="12" customWidth="1"/>
    <col min="9218" max="9218" width="7.77734375" style="12" customWidth="1"/>
    <col min="9219" max="9219" width="8.5546875" style="12" customWidth="1"/>
    <col min="9220" max="9220" width="8.21875" style="12" customWidth="1"/>
    <col min="9221" max="9221" width="9.44140625" style="12" customWidth="1"/>
    <col min="9222" max="9222" width="7.77734375" style="12" customWidth="1"/>
    <col min="9223" max="9223" width="8.44140625" style="12" customWidth="1"/>
    <col min="9224" max="9224" width="17.21875" style="12" customWidth="1"/>
    <col min="9225" max="9472" width="9.21875" style="12"/>
    <col min="9473" max="9473" width="32.77734375" style="12" customWidth="1"/>
    <col min="9474" max="9474" width="7.77734375" style="12" customWidth="1"/>
    <col min="9475" max="9475" width="8.5546875" style="12" customWidth="1"/>
    <col min="9476" max="9476" width="8.21875" style="12" customWidth="1"/>
    <col min="9477" max="9477" width="9.44140625" style="12" customWidth="1"/>
    <col min="9478" max="9478" width="7.77734375" style="12" customWidth="1"/>
    <col min="9479" max="9479" width="8.44140625" style="12" customWidth="1"/>
    <col min="9480" max="9480" width="17.21875" style="12" customWidth="1"/>
    <col min="9481" max="9728" width="9.21875" style="12"/>
    <col min="9729" max="9729" width="32.77734375" style="12" customWidth="1"/>
    <col min="9730" max="9730" width="7.77734375" style="12" customWidth="1"/>
    <col min="9731" max="9731" width="8.5546875" style="12" customWidth="1"/>
    <col min="9732" max="9732" width="8.21875" style="12" customWidth="1"/>
    <col min="9733" max="9733" width="9.44140625" style="12" customWidth="1"/>
    <col min="9734" max="9734" width="7.77734375" style="12" customWidth="1"/>
    <col min="9735" max="9735" width="8.44140625" style="12" customWidth="1"/>
    <col min="9736" max="9736" width="17.21875" style="12" customWidth="1"/>
    <col min="9737" max="9984" width="9.21875" style="12"/>
    <col min="9985" max="9985" width="32.77734375" style="12" customWidth="1"/>
    <col min="9986" max="9986" width="7.77734375" style="12" customWidth="1"/>
    <col min="9987" max="9987" width="8.5546875" style="12" customWidth="1"/>
    <col min="9988" max="9988" width="8.21875" style="12" customWidth="1"/>
    <col min="9989" max="9989" width="9.44140625" style="12" customWidth="1"/>
    <col min="9990" max="9990" width="7.77734375" style="12" customWidth="1"/>
    <col min="9991" max="9991" width="8.44140625" style="12" customWidth="1"/>
    <col min="9992" max="9992" width="17.21875" style="12" customWidth="1"/>
    <col min="9993" max="10240" width="9.21875" style="12"/>
    <col min="10241" max="10241" width="32.77734375" style="12" customWidth="1"/>
    <col min="10242" max="10242" width="7.77734375" style="12" customWidth="1"/>
    <col min="10243" max="10243" width="8.5546875" style="12" customWidth="1"/>
    <col min="10244" max="10244" width="8.21875" style="12" customWidth="1"/>
    <col min="10245" max="10245" width="9.44140625" style="12" customWidth="1"/>
    <col min="10246" max="10246" width="7.77734375" style="12" customWidth="1"/>
    <col min="10247" max="10247" width="8.44140625" style="12" customWidth="1"/>
    <col min="10248" max="10248" width="17.21875" style="12" customWidth="1"/>
    <col min="10249" max="10496" width="9.21875" style="12"/>
    <col min="10497" max="10497" width="32.77734375" style="12" customWidth="1"/>
    <col min="10498" max="10498" width="7.77734375" style="12" customWidth="1"/>
    <col min="10499" max="10499" width="8.5546875" style="12" customWidth="1"/>
    <col min="10500" max="10500" width="8.21875" style="12" customWidth="1"/>
    <col min="10501" max="10501" width="9.44140625" style="12" customWidth="1"/>
    <col min="10502" max="10502" width="7.77734375" style="12" customWidth="1"/>
    <col min="10503" max="10503" width="8.44140625" style="12" customWidth="1"/>
    <col min="10504" max="10504" width="17.21875" style="12" customWidth="1"/>
    <col min="10505" max="10752" width="9.21875" style="12"/>
    <col min="10753" max="10753" width="32.77734375" style="12" customWidth="1"/>
    <col min="10754" max="10754" width="7.77734375" style="12" customWidth="1"/>
    <col min="10755" max="10755" width="8.5546875" style="12" customWidth="1"/>
    <col min="10756" max="10756" width="8.21875" style="12" customWidth="1"/>
    <col min="10757" max="10757" width="9.44140625" style="12" customWidth="1"/>
    <col min="10758" max="10758" width="7.77734375" style="12" customWidth="1"/>
    <col min="10759" max="10759" width="8.44140625" style="12" customWidth="1"/>
    <col min="10760" max="10760" width="17.21875" style="12" customWidth="1"/>
    <col min="10761" max="11008" width="9.21875" style="12"/>
    <col min="11009" max="11009" width="32.77734375" style="12" customWidth="1"/>
    <col min="11010" max="11010" width="7.77734375" style="12" customWidth="1"/>
    <col min="11011" max="11011" width="8.5546875" style="12" customWidth="1"/>
    <col min="11012" max="11012" width="8.21875" style="12" customWidth="1"/>
    <col min="11013" max="11013" width="9.44140625" style="12" customWidth="1"/>
    <col min="11014" max="11014" width="7.77734375" style="12" customWidth="1"/>
    <col min="11015" max="11015" width="8.44140625" style="12" customWidth="1"/>
    <col min="11016" max="11016" width="17.21875" style="12" customWidth="1"/>
    <col min="11017" max="11264" width="9.21875" style="12"/>
    <col min="11265" max="11265" width="32.77734375" style="12" customWidth="1"/>
    <col min="11266" max="11266" width="7.77734375" style="12" customWidth="1"/>
    <col min="11267" max="11267" width="8.5546875" style="12" customWidth="1"/>
    <col min="11268" max="11268" width="8.21875" style="12" customWidth="1"/>
    <col min="11269" max="11269" width="9.44140625" style="12" customWidth="1"/>
    <col min="11270" max="11270" width="7.77734375" style="12" customWidth="1"/>
    <col min="11271" max="11271" width="8.44140625" style="12" customWidth="1"/>
    <col min="11272" max="11272" width="17.21875" style="12" customWidth="1"/>
    <col min="11273" max="11520" width="9.21875" style="12"/>
    <col min="11521" max="11521" width="32.77734375" style="12" customWidth="1"/>
    <col min="11522" max="11522" width="7.77734375" style="12" customWidth="1"/>
    <col min="11523" max="11523" width="8.5546875" style="12" customWidth="1"/>
    <col min="11524" max="11524" width="8.21875" style="12" customWidth="1"/>
    <col min="11525" max="11525" width="9.44140625" style="12" customWidth="1"/>
    <col min="11526" max="11526" width="7.77734375" style="12" customWidth="1"/>
    <col min="11527" max="11527" width="8.44140625" style="12" customWidth="1"/>
    <col min="11528" max="11528" width="17.21875" style="12" customWidth="1"/>
    <col min="11529" max="11776" width="9.21875" style="12"/>
    <col min="11777" max="11777" width="32.77734375" style="12" customWidth="1"/>
    <col min="11778" max="11778" width="7.77734375" style="12" customWidth="1"/>
    <col min="11779" max="11779" width="8.5546875" style="12" customWidth="1"/>
    <col min="11780" max="11780" width="8.21875" style="12" customWidth="1"/>
    <col min="11781" max="11781" width="9.44140625" style="12" customWidth="1"/>
    <col min="11782" max="11782" width="7.77734375" style="12" customWidth="1"/>
    <col min="11783" max="11783" width="8.44140625" style="12" customWidth="1"/>
    <col min="11784" max="11784" width="17.21875" style="12" customWidth="1"/>
    <col min="11785" max="12032" width="9.21875" style="12"/>
    <col min="12033" max="12033" width="32.77734375" style="12" customWidth="1"/>
    <col min="12034" max="12034" width="7.77734375" style="12" customWidth="1"/>
    <col min="12035" max="12035" width="8.5546875" style="12" customWidth="1"/>
    <col min="12036" max="12036" width="8.21875" style="12" customWidth="1"/>
    <col min="12037" max="12037" width="9.44140625" style="12" customWidth="1"/>
    <col min="12038" max="12038" width="7.77734375" style="12" customWidth="1"/>
    <col min="12039" max="12039" width="8.44140625" style="12" customWidth="1"/>
    <col min="12040" max="12040" width="17.21875" style="12" customWidth="1"/>
    <col min="12041" max="12288" width="9.21875" style="12"/>
    <col min="12289" max="12289" width="32.77734375" style="12" customWidth="1"/>
    <col min="12290" max="12290" width="7.77734375" style="12" customWidth="1"/>
    <col min="12291" max="12291" width="8.5546875" style="12" customWidth="1"/>
    <col min="12292" max="12292" width="8.21875" style="12" customWidth="1"/>
    <col min="12293" max="12293" width="9.44140625" style="12" customWidth="1"/>
    <col min="12294" max="12294" width="7.77734375" style="12" customWidth="1"/>
    <col min="12295" max="12295" width="8.44140625" style="12" customWidth="1"/>
    <col min="12296" max="12296" width="17.21875" style="12" customWidth="1"/>
    <col min="12297" max="12544" width="9.21875" style="12"/>
    <col min="12545" max="12545" width="32.77734375" style="12" customWidth="1"/>
    <col min="12546" max="12546" width="7.77734375" style="12" customWidth="1"/>
    <col min="12547" max="12547" width="8.5546875" style="12" customWidth="1"/>
    <col min="12548" max="12548" width="8.21875" style="12" customWidth="1"/>
    <col min="12549" max="12549" width="9.44140625" style="12" customWidth="1"/>
    <col min="12550" max="12550" width="7.77734375" style="12" customWidth="1"/>
    <col min="12551" max="12551" width="8.44140625" style="12" customWidth="1"/>
    <col min="12552" max="12552" width="17.21875" style="12" customWidth="1"/>
    <col min="12553" max="12800" width="9.21875" style="12"/>
    <col min="12801" max="12801" width="32.77734375" style="12" customWidth="1"/>
    <col min="12802" max="12802" width="7.77734375" style="12" customWidth="1"/>
    <col min="12803" max="12803" width="8.5546875" style="12" customWidth="1"/>
    <col min="12804" max="12804" width="8.21875" style="12" customWidth="1"/>
    <col min="12805" max="12805" width="9.44140625" style="12" customWidth="1"/>
    <col min="12806" max="12806" width="7.77734375" style="12" customWidth="1"/>
    <col min="12807" max="12807" width="8.44140625" style="12" customWidth="1"/>
    <col min="12808" max="12808" width="17.21875" style="12" customWidth="1"/>
    <col min="12809" max="13056" width="9.21875" style="12"/>
    <col min="13057" max="13057" width="32.77734375" style="12" customWidth="1"/>
    <col min="13058" max="13058" width="7.77734375" style="12" customWidth="1"/>
    <col min="13059" max="13059" width="8.5546875" style="12" customWidth="1"/>
    <col min="13060" max="13060" width="8.21875" style="12" customWidth="1"/>
    <col min="13061" max="13061" width="9.44140625" style="12" customWidth="1"/>
    <col min="13062" max="13062" width="7.77734375" style="12" customWidth="1"/>
    <col min="13063" max="13063" width="8.44140625" style="12" customWidth="1"/>
    <col min="13064" max="13064" width="17.21875" style="12" customWidth="1"/>
    <col min="13065" max="13312" width="9.21875" style="12"/>
    <col min="13313" max="13313" width="32.77734375" style="12" customWidth="1"/>
    <col min="13314" max="13314" width="7.77734375" style="12" customWidth="1"/>
    <col min="13315" max="13315" width="8.5546875" style="12" customWidth="1"/>
    <col min="13316" max="13316" width="8.21875" style="12" customWidth="1"/>
    <col min="13317" max="13317" width="9.44140625" style="12" customWidth="1"/>
    <col min="13318" max="13318" width="7.77734375" style="12" customWidth="1"/>
    <col min="13319" max="13319" width="8.44140625" style="12" customWidth="1"/>
    <col min="13320" max="13320" width="17.21875" style="12" customWidth="1"/>
    <col min="13321" max="13568" width="9.21875" style="12"/>
    <col min="13569" max="13569" width="32.77734375" style="12" customWidth="1"/>
    <col min="13570" max="13570" width="7.77734375" style="12" customWidth="1"/>
    <col min="13571" max="13571" width="8.5546875" style="12" customWidth="1"/>
    <col min="13572" max="13572" width="8.21875" style="12" customWidth="1"/>
    <col min="13573" max="13573" width="9.44140625" style="12" customWidth="1"/>
    <col min="13574" max="13574" width="7.77734375" style="12" customWidth="1"/>
    <col min="13575" max="13575" width="8.44140625" style="12" customWidth="1"/>
    <col min="13576" max="13576" width="17.21875" style="12" customWidth="1"/>
    <col min="13577" max="13824" width="9.21875" style="12"/>
    <col min="13825" max="13825" width="32.77734375" style="12" customWidth="1"/>
    <col min="13826" max="13826" width="7.77734375" style="12" customWidth="1"/>
    <col min="13827" max="13827" width="8.5546875" style="12" customWidth="1"/>
    <col min="13828" max="13828" width="8.21875" style="12" customWidth="1"/>
    <col min="13829" max="13829" width="9.44140625" style="12" customWidth="1"/>
    <col min="13830" max="13830" width="7.77734375" style="12" customWidth="1"/>
    <col min="13831" max="13831" width="8.44140625" style="12" customWidth="1"/>
    <col min="13832" max="13832" width="17.21875" style="12" customWidth="1"/>
    <col min="13833" max="14080" width="9.21875" style="12"/>
    <col min="14081" max="14081" width="32.77734375" style="12" customWidth="1"/>
    <col min="14082" max="14082" width="7.77734375" style="12" customWidth="1"/>
    <col min="14083" max="14083" width="8.5546875" style="12" customWidth="1"/>
    <col min="14084" max="14084" width="8.21875" style="12" customWidth="1"/>
    <col min="14085" max="14085" width="9.44140625" style="12" customWidth="1"/>
    <col min="14086" max="14086" width="7.77734375" style="12" customWidth="1"/>
    <col min="14087" max="14087" width="8.44140625" style="12" customWidth="1"/>
    <col min="14088" max="14088" width="17.21875" style="12" customWidth="1"/>
    <col min="14089" max="14336" width="9.21875" style="12"/>
    <col min="14337" max="14337" width="32.77734375" style="12" customWidth="1"/>
    <col min="14338" max="14338" width="7.77734375" style="12" customWidth="1"/>
    <col min="14339" max="14339" width="8.5546875" style="12" customWidth="1"/>
    <col min="14340" max="14340" width="8.21875" style="12" customWidth="1"/>
    <col min="14341" max="14341" width="9.44140625" style="12" customWidth="1"/>
    <col min="14342" max="14342" width="7.77734375" style="12" customWidth="1"/>
    <col min="14343" max="14343" width="8.44140625" style="12" customWidth="1"/>
    <col min="14344" max="14344" width="17.21875" style="12" customWidth="1"/>
    <col min="14345" max="14592" width="9.21875" style="12"/>
    <col min="14593" max="14593" width="32.77734375" style="12" customWidth="1"/>
    <col min="14594" max="14594" width="7.77734375" style="12" customWidth="1"/>
    <col min="14595" max="14595" width="8.5546875" style="12" customWidth="1"/>
    <col min="14596" max="14596" width="8.21875" style="12" customWidth="1"/>
    <col min="14597" max="14597" width="9.44140625" style="12" customWidth="1"/>
    <col min="14598" max="14598" width="7.77734375" style="12" customWidth="1"/>
    <col min="14599" max="14599" width="8.44140625" style="12" customWidth="1"/>
    <col min="14600" max="14600" width="17.21875" style="12" customWidth="1"/>
    <col min="14601" max="14848" width="9.21875" style="12"/>
    <col min="14849" max="14849" width="32.77734375" style="12" customWidth="1"/>
    <col min="14850" max="14850" width="7.77734375" style="12" customWidth="1"/>
    <col min="14851" max="14851" width="8.5546875" style="12" customWidth="1"/>
    <col min="14852" max="14852" width="8.21875" style="12" customWidth="1"/>
    <col min="14853" max="14853" width="9.44140625" style="12" customWidth="1"/>
    <col min="14854" max="14854" width="7.77734375" style="12" customWidth="1"/>
    <col min="14855" max="14855" width="8.44140625" style="12" customWidth="1"/>
    <col min="14856" max="14856" width="17.21875" style="12" customWidth="1"/>
    <col min="14857" max="15104" width="9.21875" style="12"/>
    <col min="15105" max="15105" width="32.77734375" style="12" customWidth="1"/>
    <col min="15106" max="15106" width="7.77734375" style="12" customWidth="1"/>
    <col min="15107" max="15107" width="8.5546875" style="12" customWidth="1"/>
    <col min="15108" max="15108" width="8.21875" style="12" customWidth="1"/>
    <col min="15109" max="15109" width="9.44140625" style="12" customWidth="1"/>
    <col min="15110" max="15110" width="7.77734375" style="12" customWidth="1"/>
    <col min="15111" max="15111" width="8.44140625" style="12" customWidth="1"/>
    <col min="15112" max="15112" width="17.21875" style="12" customWidth="1"/>
    <col min="15113" max="15360" width="9.21875" style="12"/>
    <col min="15361" max="15361" width="32.77734375" style="12" customWidth="1"/>
    <col min="15362" max="15362" width="7.77734375" style="12" customWidth="1"/>
    <col min="15363" max="15363" width="8.5546875" style="12" customWidth="1"/>
    <col min="15364" max="15364" width="8.21875" style="12" customWidth="1"/>
    <col min="15365" max="15365" width="9.44140625" style="12" customWidth="1"/>
    <col min="15366" max="15366" width="7.77734375" style="12" customWidth="1"/>
    <col min="15367" max="15367" width="8.44140625" style="12" customWidth="1"/>
    <col min="15368" max="15368" width="17.21875" style="12" customWidth="1"/>
    <col min="15369" max="15616" width="9.21875" style="12"/>
    <col min="15617" max="15617" width="32.77734375" style="12" customWidth="1"/>
    <col min="15618" max="15618" width="7.77734375" style="12" customWidth="1"/>
    <col min="15619" max="15619" width="8.5546875" style="12" customWidth="1"/>
    <col min="15620" max="15620" width="8.21875" style="12" customWidth="1"/>
    <col min="15621" max="15621" width="9.44140625" style="12" customWidth="1"/>
    <col min="15622" max="15622" width="7.77734375" style="12" customWidth="1"/>
    <col min="15623" max="15623" width="8.44140625" style="12" customWidth="1"/>
    <col min="15624" max="15624" width="17.21875" style="12" customWidth="1"/>
    <col min="15625" max="15872" width="9.21875" style="12"/>
    <col min="15873" max="15873" width="32.77734375" style="12" customWidth="1"/>
    <col min="15874" max="15874" width="7.77734375" style="12" customWidth="1"/>
    <col min="15875" max="15875" width="8.5546875" style="12" customWidth="1"/>
    <col min="15876" max="15876" width="8.21875" style="12" customWidth="1"/>
    <col min="15877" max="15877" width="9.44140625" style="12" customWidth="1"/>
    <col min="15878" max="15878" width="7.77734375" style="12" customWidth="1"/>
    <col min="15879" max="15879" width="8.44140625" style="12" customWidth="1"/>
    <col min="15880" max="15880" width="17.21875" style="12" customWidth="1"/>
    <col min="15881" max="16128" width="9.21875" style="12"/>
    <col min="16129" max="16129" width="32.77734375" style="12" customWidth="1"/>
    <col min="16130" max="16130" width="7.77734375" style="12" customWidth="1"/>
    <col min="16131" max="16131" width="8.5546875" style="12" customWidth="1"/>
    <col min="16132" max="16132" width="8.21875" style="12" customWidth="1"/>
    <col min="16133" max="16133" width="9.44140625" style="12" customWidth="1"/>
    <col min="16134" max="16134" width="7.77734375" style="12" customWidth="1"/>
    <col min="16135" max="16135" width="8.44140625" style="12" customWidth="1"/>
    <col min="16136" max="16136" width="17.21875" style="12" customWidth="1"/>
    <col min="16137" max="16384" width="9.21875" style="12"/>
  </cols>
  <sheetData>
    <row r="1" spans="1:8" ht="17.25" customHeight="1" x14ac:dyDescent="0.35">
      <c r="A1" s="102" t="s">
        <v>152</v>
      </c>
      <c r="B1" s="102"/>
      <c r="C1" s="102"/>
      <c r="D1" s="102"/>
      <c r="E1" s="102"/>
      <c r="F1" s="102"/>
      <c r="G1" s="102"/>
      <c r="H1" s="102"/>
    </row>
    <row r="2" spans="1:8" x14ac:dyDescent="0.2">
      <c r="A2" s="98" t="s">
        <v>0</v>
      </c>
      <c r="B2" s="98"/>
      <c r="C2" s="98"/>
      <c r="D2" s="98"/>
      <c r="E2" s="98"/>
      <c r="F2" s="98"/>
      <c r="G2" s="98"/>
      <c r="H2" s="98"/>
    </row>
    <row r="3" spans="1:8" x14ac:dyDescent="0.2">
      <c r="A3" s="100" t="s">
        <v>1</v>
      </c>
      <c r="B3" s="100"/>
      <c r="C3" s="100"/>
      <c r="D3" s="100"/>
      <c r="E3" s="100"/>
      <c r="F3" s="100"/>
      <c r="G3" s="100"/>
      <c r="H3" s="100"/>
    </row>
    <row r="4" spans="1:8" x14ac:dyDescent="0.2">
      <c r="A4" s="98" t="s">
        <v>2</v>
      </c>
      <c r="B4" s="100" t="s">
        <v>3</v>
      </c>
      <c r="C4" s="100"/>
      <c r="D4" s="100"/>
      <c r="E4" s="100"/>
      <c r="F4" s="100"/>
      <c r="G4" s="98" t="s">
        <v>4</v>
      </c>
      <c r="H4" s="98" t="s">
        <v>5</v>
      </c>
    </row>
    <row r="5" spans="1:8" ht="11.55" customHeight="1" x14ac:dyDescent="0.2">
      <c r="A5" s="98"/>
      <c r="B5" s="13" t="s">
        <v>6</v>
      </c>
      <c r="C5" s="14" t="s">
        <v>7</v>
      </c>
      <c r="D5" s="14" t="s">
        <v>8</v>
      </c>
      <c r="E5" s="14" t="s">
        <v>9</v>
      </c>
      <c r="F5" s="14" t="s">
        <v>10</v>
      </c>
      <c r="G5" s="98"/>
      <c r="H5" s="98"/>
    </row>
    <row r="6" spans="1:8" x14ac:dyDescent="0.2">
      <c r="A6" s="98" t="s">
        <v>11</v>
      </c>
      <c r="B6" s="98"/>
      <c r="C6" s="98"/>
      <c r="D6" s="98"/>
      <c r="E6" s="98"/>
      <c r="F6" s="98"/>
      <c r="G6" s="98"/>
      <c r="H6" s="98"/>
    </row>
    <row r="7" spans="1:8" ht="11.55" customHeight="1" x14ac:dyDescent="0.2">
      <c r="A7" s="6" t="s">
        <v>128</v>
      </c>
      <c r="B7" s="5">
        <v>250</v>
      </c>
      <c r="C7" s="5">
        <v>5.56</v>
      </c>
      <c r="D7" s="5">
        <v>9.6300000000000008</v>
      </c>
      <c r="E7" s="5">
        <v>39.49</v>
      </c>
      <c r="F7" s="5">
        <v>264.58</v>
      </c>
      <c r="G7" s="5" t="s">
        <v>129</v>
      </c>
      <c r="H7" s="16" t="s">
        <v>12</v>
      </c>
    </row>
    <row r="8" spans="1:8" ht="11.55" customHeight="1" x14ac:dyDescent="0.2">
      <c r="A8" s="6" t="s">
        <v>130</v>
      </c>
      <c r="B8" s="4">
        <v>30</v>
      </c>
      <c r="C8" s="17">
        <v>6.96</v>
      </c>
      <c r="D8" s="17">
        <v>8.85</v>
      </c>
      <c r="E8" s="17">
        <v>0</v>
      </c>
      <c r="F8" s="17">
        <v>108</v>
      </c>
      <c r="G8" s="5" t="s">
        <v>131</v>
      </c>
      <c r="H8" s="6" t="s">
        <v>132</v>
      </c>
    </row>
    <row r="9" spans="1:8" ht="12.75" customHeight="1" x14ac:dyDescent="0.2">
      <c r="A9" s="2" t="s">
        <v>13</v>
      </c>
      <c r="B9" s="4">
        <v>215</v>
      </c>
      <c r="C9" s="26">
        <v>7.0000000000000007E-2</v>
      </c>
      <c r="D9" s="26">
        <v>0.02</v>
      </c>
      <c r="E9" s="26">
        <v>15</v>
      </c>
      <c r="F9" s="26">
        <v>60</v>
      </c>
      <c r="G9" s="4" t="s">
        <v>14</v>
      </c>
      <c r="H9" s="6" t="s">
        <v>15</v>
      </c>
    </row>
    <row r="10" spans="1:8" s="27" customFormat="1" ht="12" customHeight="1" x14ac:dyDescent="0.3">
      <c r="A10" s="23" t="s">
        <v>16</v>
      </c>
      <c r="B10" s="4">
        <v>200</v>
      </c>
      <c r="C10" s="26">
        <v>0.6</v>
      </c>
      <c r="D10" s="26">
        <v>0.4</v>
      </c>
      <c r="E10" s="26">
        <v>20.2</v>
      </c>
      <c r="F10" s="26">
        <v>92</v>
      </c>
      <c r="G10" s="4"/>
      <c r="H10" s="2"/>
    </row>
    <row r="11" spans="1:8" ht="12.75" customHeight="1" x14ac:dyDescent="0.2">
      <c r="A11" s="28" t="s">
        <v>17</v>
      </c>
      <c r="B11" s="13">
        <f>SUM(B7:B10)</f>
        <v>695</v>
      </c>
      <c r="C11" s="29">
        <f>SUM(C7:C10)</f>
        <v>13.19</v>
      </c>
      <c r="D11" s="29">
        <f>SUM(D7:D10)</f>
        <v>18.899999999999999</v>
      </c>
      <c r="E11" s="29">
        <f>SUM(E7:E10)</f>
        <v>74.69</v>
      </c>
      <c r="F11" s="29">
        <f>SUM(F7:F10)</f>
        <v>524.57999999999993</v>
      </c>
      <c r="G11" s="13"/>
      <c r="H11" s="6"/>
    </row>
    <row r="12" spans="1:8" x14ac:dyDescent="0.2">
      <c r="A12" s="100" t="s">
        <v>84</v>
      </c>
      <c r="B12" s="100"/>
      <c r="C12" s="100"/>
      <c r="D12" s="100"/>
      <c r="E12" s="100"/>
      <c r="F12" s="100"/>
      <c r="G12" s="100"/>
      <c r="H12" s="100"/>
    </row>
    <row r="13" spans="1:8" ht="12" customHeight="1" x14ac:dyDescent="0.2">
      <c r="A13" s="6" t="s">
        <v>133</v>
      </c>
      <c r="B13" s="4">
        <v>200</v>
      </c>
      <c r="C13" s="17">
        <v>1.8</v>
      </c>
      <c r="D13" s="17">
        <v>5.3</v>
      </c>
      <c r="E13" s="17">
        <v>10.9</v>
      </c>
      <c r="F13" s="17">
        <v>100.5</v>
      </c>
      <c r="G13" s="5" t="s">
        <v>18</v>
      </c>
      <c r="H13" s="16" t="s">
        <v>19</v>
      </c>
    </row>
    <row r="14" spans="1:8" s="11" customFormat="1" x14ac:dyDescent="0.2">
      <c r="A14" s="19" t="s">
        <v>89</v>
      </c>
      <c r="B14" s="7">
        <v>90</v>
      </c>
      <c r="C14" s="10">
        <v>15.3</v>
      </c>
      <c r="D14" s="10">
        <v>8.8000000000000007</v>
      </c>
      <c r="E14" s="10">
        <v>8.4</v>
      </c>
      <c r="F14" s="10">
        <v>175.4</v>
      </c>
      <c r="G14" s="8" t="s">
        <v>90</v>
      </c>
      <c r="H14" s="33" t="s">
        <v>71</v>
      </c>
    </row>
    <row r="15" spans="1:8" ht="10.5" customHeight="1" x14ac:dyDescent="0.2">
      <c r="A15" s="6" t="s">
        <v>154</v>
      </c>
      <c r="B15" s="4">
        <v>5</v>
      </c>
      <c r="C15" s="17">
        <v>0.04</v>
      </c>
      <c r="D15" s="17">
        <v>3.6</v>
      </c>
      <c r="E15" s="17">
        <v>0.06</v>
      </c>
      <c r="F15" s="17">
        <v>33</v>
      </c>
      <c r="G15" s="5" t="s">
        <v>135</v>
      </c>
      <c r="H15" s="16" t="s">
        <v>136</v>
      </c>
    </row>
    <row r="16" spans="1:8" ht="12" customHeight="1" x14ac:dyDescent="0.2">
      <c r="A16" s="2" t="s">
        <v>137</v>
      </c>
      <c r="B16" s="4">
        <v>150</v>
      </c>
      <c r="C16" s="26">
        <v>3.06</v>
      </c>
      <c r="D16" s="26">
        <v>4.8</v>
      </c>
      <c r="E16" s="26">
        <v>20.440000000000001</v>
      </c>
      <c r="F16" s="26">
        <v>137.25</v>
      </c>
      <c r="G16" s="4" t="s">
        <v>138</v>
      </c>
      <c r="H16" s="2" t="s">
        <v>20</v>
      </c>
    </row>
    <row r="17" spans="1:8" s="22" customFormat="1" ht="24" customHeight="1" x14ac:dyDescent="0.2">
      <c r="A17" s="23" t="s">
        <v>48</v>
      </c>
      <c r="B17" s="5">
        <v>60</v>
      </c>
      <c r="C17" s="17">
        <v>0.66</v>
      </c>
      <c r="D17" s="17">
        <v>0.12</v>
      </c>
      <c r="E17" s="17">
        <v>2.2799999999999998</v>
      </c>
      <c r="F17" s="17">
        <v>13.2</v>
      </c>
      <c r="G17" s="5" t="s">
        <v>49</v>
      </c>
      <c r="H17" s="2" t="s">
        <v>50</v>
      </c>
    </row>
    <row r="18" spans="1:8" x14ac:dyDescent="0.2">
      <c r="A18" s="6" t="s">
        <v>24</v>
      </c>
      <c r="B18" s="4">
        <v>200</v>
      </c>
      <c r="C18" s="17">
        <v>0.15</v>
      </c>
      <c r="D18" s="17">
        <v>0.06</v>
      </c>
      <c r="E18" s="17">
        <v>20.65</v>
      </c>
      <c r="F18" s="17">
        <v>82.9</v>
      </c>
      <c r="G18" s="5" t="s">
        <v>25</v>
      </c>
      <c r="H18" s="2" t="s">
        <v>26</v>
      </c>
    </row>
    <row r="19" spans="1:8" x14ac:dyDescent="0.2">
      <c r="A19" s="28" t="s">
        <v>17</v>
      </c>
      <c r="B19" s="13">
        <f>SUM(B13:B18)</f>
        <v>705</v>
      </c>
      <c r="C19" s="29">
        <f>SUM(C13:C18)</f>
        <v>21.009999999999998</v>
      </c>
      <c r="D19" s="29">
        <f>SUM(D13:D18)</f>
        <v>22.680000000000003</v>
      </c>
      <c r="E19" s="29">
        <f>SUM(E13:E18)</f>
        <v>62.73</v>
      </c>
      <c r="F19" s="29">
        <f>SUM(F13:F18)</f>
        <v>542.25</v>
      </c>
      <c r="G19" s="13"/>
      <c r="H19" s="6"/>
    </row>
    <row r="20" spans="1:8" x14ac:dyDescent="0.2">
      <c r="A20" s="100" t="s">
        <v>30</v>
      </c>
      <c r="B20" s="100"/>
      <c r="C20" s="100"/>
      <c r="D20" s="100"/>
      <c r="E20" s="100"/>
      <c r="F20" s="100"/>
      <c r="G20" s="100"/>
      <c r="H20" s="100"/>
    </row>
    <row r="21" spans="1:8" x14ac:dyDescent="0.2">
      <c r="A21" s="98" t="s">
        <v>2</v>
      </c>
      <c r="B21" s="100" t="s">
        <v>3</v>
      </c>
      <c r="C21" s="100"/>
      <c r="D21" s="100"/>
      <c r="E21" s="100"/>
      <c r="F21" s="100"/>
      <c r="G21" s="98" t="s">
        <v>4</v>
      </c>
      <c r="H21" s="98" t="s">
        <v>5</v>
      </c>
    </row>
    <row r="22" spans="1:8" ht="11.55" customHeight="1" x14ac:dyDescent="0.2">
      <c r="A22" s="98"/>
      <c r="B22" s="13" t="s">
        <v>6</v>
      </c>
      <c r="C22" s="14" t="s">
        <v>7</v>
      </c>
      <c r="D22" s="14" t="s">
        <v>8</v>
      </c>
      <c r="E22" s="14" t="s">
        <v>9</v>
      </c>
      <c r="F22" s="14" t="s">
        <v>10</v>
      </c>
      <c r="G22" s="98"/>
      <c r="H22" s="98"/>
    </row>
    <row r="23" spans="1:8" x14ac:dyDescent="0.2">
      <c r="A23" s="98" t="s">
        <v>11</v>
      </c>
      <c r="B23" s="98"/>
      <c r="C23" s="99"/>
      <c r="D23" s="99"/>
      <c r="E23" s="99"/>
      <c r="F23" s="99"/>
      <c r="G23" s="98"/>
      <c r="H23" s="98"/>
    </row>
    <row r="24" spans="1:8" x14ac:dyDescent="0.2">
      <c r="A24" s="6" t="s">
        <v>155</v>
      </c>
      <c r="B24" s="31">
        <v>200</v>
      </c>
      <c r="C24" s="10">
        <v>23.6</v>
      </c>
      <c r="D24" s="10">
        <v>14.8</v>
      </c>
      <c r="E24" s="10">
        <v>49</v>
      </c>
      <c r="F24" s="10">
        <v>428</v>
      </c>
      <c r="G24" s="39" t="s">
        <v>156</v>
      </c>
      <c r="H24" s="16" t="s">
        <v>139</v>
      </c>
    </row>
    <row r="25" spans="1:8" s="22" customFormat="1" x14ac:dyDescent="0.2">
      <c r="A25" s="6" t="s">
        <v>31</v>
      </c>
      <c r="B25" s="4">
        <v>100</v>
      </c>
      <c r="C25" s="69">
        <v>0.4</v>
      </c>
      <c r="D25" s="69">
        <v>0.4</v>
      </c>
      <c r="E25" s="69">
        <f>19.6/2</f>
        <v>9.8000000000000007</v>
      </c>
      <c r="F25" s="69">
        <f>94/2</f>
        <v>47</v>
      </c>
      <c r="G25" s="4" t="s">
        <v>32</v>
      </c>
      <c r="H25" s="6" t="s">
        <v>33</v>
      </c>
    </row>
    <row r="26" spans="1:8" x14ac:dyDescent="0.2">
      <c r="A26" s="43" t="s">
        <v>34</v>
      </c>
      <c r="B26" s="5">
        <v>222</v>
      </c>
      <c r="C26" s="26">
        <v>0.13</v>
      </c>
      <c r="D26" s="26">
        <v>0.02</v>
      </c>
      <c r="E26" s="26">
        <v>15.2</v>
      </c>
      <c r="F26" s="26">
        <v>62</v>
      </c>
      <c r="G26" s="4" t="s">
        <v>35</v>
      </c>
      <c r="H26" s="23" t="s">
        <v>36</v>
      </c>
    </row>
    <row r="27" spans="1:8" x14ac:dyDescent="0.2">
      <c r="A27" s="28" t="s">
        <v>17</v>
      </c>
      <c r="B27" s="13">
        <f>SUM(B24:B26)</f>
        <v>522</v>
      </c>
      <c r="C27" s="29">
        <f>SUM(C24:C26)</f>
        <v>24.13</v>
      </c>
      <c r="D27" s="29">
        <f>SUM(D24:D26)</f>
        <v>15.22</v>
      </c>
      <c r="E27" s="29">
        <f>SUM(E24:E26)</f>
        <v>74</v>
      </c>
      <c r="F27" s="29">
        <f>SUM(F24:F26)</f>
        <v>537</v>
      </c>
      <c r="G27" s="13"/>
      <c r="H27" s="6"/>
    </row>
    <row r="28" spans="1:8" x14ac:dyDescent="0.2">
      <c r="A28" s="100" t="s">
        <v>84</v>
      </c>
      <c r="B28" s="100"/>
      <c r="C28" s="100"/>
      <c r="D28" s="100"/>
      <c r="E28" s="100"/>
      <c r="F28" s="100"/>
      <c r="G28" s="100"/>
      <c r="H28" s="100"/>
    </row>
    <row r="29" spans="1:8" s="76" customFormat="1" ht="12.75" customHeight="1" x14ac:dyDescent="0.3">
      <c r="A29" s="52" t="s">
        <v>37</v>
      </c>
      <c r="B29" s="72">
        <v>200</v>
      </c>
      <c r="C29" s="73">
        <v>4.4000000000000004</v>
      </c>
      <c r="D29" s="73">
        <v>4.2</v>
      </c>
      <c r="E29" s="74">
        <v>13.2</v>
      </c>
      <c r="F29" s="73">
        <v>118.6</v>
      </c>
      <c r="G29" s="75" t="s">
        <v>38</v>
      </c>
      <c r="H29" s="52" t="s">
        <v>153</v>
      </c>
    </row>
    <row r="30" spans="1:8" x14ac:dyDescent="0.2">
      <c r="A30" s="23" t="s">
        <v>40</v>
      </c>
      <c r="B30" s="31">
        <v>90</v>
      </c>
      <c r="C30" s="34">
        <v>11.52</v>
      </c>
      <c r="D30" s="34">
        <v>13</v>
      </c>
      <c r="E30" s="34">
        <v>4.05</v>
      </c>
      <c r="F30" s="34">
        <v>189.6</v>
      </c>
      <c r="G30" s="35" t="s">
        <v>41</v>
      </c>
      <c r="H30" s="6" t="s">
        <v>42</v>
      </c>
    </row>
    <row r="31" spans="1:8" x14ac:dyDescent="0.2">
      <c r="A31" s="6" t="s">
        <v>157</v>
      </c>
      <c r="B31" s="31">
        <v>150</v>
      </c>
      <c r="C31" s="10">
        <v>6.6</v>
      </c>
      <c r="D31" s="10">
        <v>5.73</v>
      </c>
      <c r="E31" s="10">
        <v>37.880000000000003</v>
      </c>
      <c r="F31" s="10">
        <v>229.5</v>
      </c>
      <c r="G31" s="35" t="s">
        <v>158</v>
      </c>
      <c r="H31" s="44" t="s">
        <v>98</v>
      </c>
    </row>
    <row r="32" spans="1:8" x14ac:dyDescent="0.2">
      <c r="A32" s="6" t="s">
        <v>31</v>
      </c>
      <c r="B32" s="31">
        <v>100</v>
      </c>
      <c r="C32" s="34">
        <v>0.4</v>
      </c>
      <c r="D32" s="34">
        <v>0.4</v>
      </c>
      <c r="E32" s="34">
        <f>19.6/2</f>
        <v>9.8000000000000007</v>
      </c>
      <c r="F32" s="34">
        <f>94/2</f>
        <v>47</v>
      </c>
      <c r="G32" s="35" t="s">
        <v>32</v>
      </c>
      <c r="H32" s="6" t="s">
        <v>33</v>
      </c>
    </row>
    <row r="33" spans="1:8" x14ac:dyDescent="0.2">
      <c r="A33" s="6" t="s">
        <v>43</v>
      </c>
      <c r="B33" s="39">
        <v>200</v>
      </c>
      <c r="C33" s="5">
        <v>0.76</v>
      </c>
      <c r="D33" s="5">
        <v>0.04</v>
      </c>
      <c r="E33" s="5">
        <v>20.22</v>
      </c>
      <c r="F33" s="5">
        <v>85.51</v>
      </c>
      <c r="G33" s="36" t="s">
        <v>44</v>
      </c>
      <c r="H33" s="2" t="s">
        <v>45</v>
      </c>
    </row>
    <row r="34" spans="1:8" x14ac:dyDescent="0.2">
      <c r="A34" s="28" t="s">
        <v>17</v>
      </c>
      <c r="B34" s="13">
        <f>SUM(B29:B33)</f>
        <v>740</v>
      </c>
      <c r="C34" s="29">
        <f>SUM(C29:C33)</f>
        <v>23.68</v>
      </c>
      <c r="D34" s="29">
        <f>SUM(D29:D33)</f>
        <v>23.369999999999997</v>
      </c>
      <c r="E34" s="29">
        <f>SUM(E29:E33)</f>
        <v>85.15</v>
      </c>
      <c r="F34" s="29">
        <f>SUM(F29:F33)</f>
        <v>670.21</v>
      </c>
      <c r="G34" s="13"/>
      <c r="H34" s="6"/>
    </row>
    <row r="35" spans="1:8" x14ac:dyDescent="0.2">
      <c r="A35" s="100" t="s">
        <v>46</v>
      </c>
      <c r="B35" s="100"/>
      <c r="C35" s="100"/>
      <c r="D35" s="100"/>
      <c r="E35" s="100"/>
      <c r="F35" s="100"/>
      <c r="G35" s="100"/>
      <c r="H35" s="100"/>
    </row>
    <row r="36" spans="1:8" x14ac:dyDescent="0.2">
      <c r="A36" s="98" t="s">
        <v>2</v>
      </c>
      <c r="B36" s="100" t="s">
        <v>3</v>
      </c>
      <c r="C36" s="100"/>
      <c r="D36" s="100"/>
      <c r="E36" s="100"/>
      <c r="F36" s="100"/>
      <c r="G36" s="98" t="s">
        <v>4</v>
      </c>
      <c r="H36" s="98" t="s">
        <v>5</v>
      </c>
    </row>
    <row r="37" spans="1:8" ht="11.55" customHeight="1" x14ac:dyDescent="0.2">
      <c r="A37" s="98"/>
      <c r="B37" s="13" t="s">
        <v>6</v>
      </c>
      <c r="C37" s="14" t="s">
        <v>7</v>
      </c>
      <c r="D37" s="14" t="s">
        <v>8</v>
      </c>
      <c r="E37" s="14" t="s">
        <v>9</v>
      </c>
      <c r="F37" s="14" t="s">
        <v>10</v>
      </c>
      <c r="G37" s="98"/>
      <c r="H37" s="98"/>
    </row>
    <row r="38" spans="1:8" x14ac:dyDescent="0.2">
      <c r="A38" s="98" t="s">
        <v>11</v>
      </c>
      <c r="B38" s="98"/>
      <c r="C38" s="99"/>
      <c r="D38" s="99"/>
      <c r="E38" s="99"/>
      <c r="F38" s="99"/>
      <c r="G38" s="98"/>
      <c r="H38" s="98"/>
    </row>
    <row r="39" spans="1:8" s="11" customFormat="1" x14ac:dyDescent="0.2">
      <c r="A39" s="19" t="s">
        <v>260</v>
      </c>
      <c r="B39" s="7">
        <v>100</v>
      </c>
      <c r="C39" s="10">
        <v>11.3</v>
      </c>
      <c r="D39" s="10">
        <v>19.5</v>
      </c>
      <c r="E39" s="10">
        <v>2.9</v>
      </c>
      <c r="F39" s="10">
        <v>230.7</v>
      </c>
      <c r="G39" s="8" t="s">
        <v>262</v>
      </c>
      <c r="H39" s="9" t="s">
        <v>261</v>
      </c>
    </row>
    <row r="40" spans="1:8" ht="12.75" customHeight="1" x14ac:dyDescent="0.2">
      <c r="A40" s="2" t="s">
        <v>137</v>
      </c>
      <c r="B40" s="77">
        <v>180</v>
      </c>
      <c r="C40" s="78">
        <v>3.67</v>
      </c>
      <c r="D40" s="78">
        <v>5.76</v>
      </c>
      <c r="E40" s="78">
        <v>24.53</v>
      </c>
      <c r="F40" s="78">
        <v>164.7</v>
      </c>
      <c r="G40" s="39" t="s">
        <v>138</v>
      </c>
      <c r="H40" s="2" t="s">
        <v>20</v>
      </c>
    </row>
    <row r="41" spans="1:8" s="22" customFormat="1" ht="24" customHeight="1" x14ac:dyDescent="0.2">
      <c r="A41" s="23" t="s">
        <v>48</v>
      </c>
      <c r="B41" s="5">
        <v>60</v>
      </c>
      <c r="C41" s="17">
        <v>0.66</v>
      </c>
      <c r="D41" s="17">
        <v>0.12</v>
      </c>
      <c r="E41" s="17">
        <v>2.2799999999999998</v>
      </c>
      <c r="F41" s="17">
        <v>13.2</v>
      </c>
      <c r="G41" s="5" t="s">
        <v>49</v>
      </c>
      <c r="H41" s="2" t="s">
        <v>50</v>
      </c>
    </row>
    <row r="42" spans="1:8" x14ac:dyDescent="0.2">
      <c r="A42" s="2" t="s">
        <v>13</v>
      </c>
      <c r="B42" s="4">
        <v>215</v>
      </c>
      <c r="C42" s="26">
        <v>7.0000000000000007E-2</v>
      </c>
      <c r="D42" s="26">
        <v>0.02</v>
      </c>
      <c r="E42" s="26">
        <v>15</v>
      </c>
      <c r="F42" s="26">
        <v>60</v>
      </c>
      <c r="G42" s="4" t="s">
        <v>14</v>
      </c>
      <c r="H42" s="6" t="s">
        <v>15</v>
      </c>
    </row>
    <row r="43" spans="1:8" x14ac:dyDescent="0.2">
      <c r="A43" s="28" t="s">
        <v>17</v>
      </c>
      <c r="B43" s="13">
        <f>SUM(B39:B42)</f>
        <v>555</v>
      </c>
      <c r="C43" s="29">
        <f>SUM(C39:C42)</f>
        <v>15.700000000000001</v>
      </c>
      <c r="D43" s="29">
        <f>SUM(D39:D42)</f>
        <v>25.4</v>
      </c>
      <c r="E43" s="29">
        <f>SUM(E39:E42)</f>
        <v>44.71</v>
      </c>
      <c r="F43" s="29">
        <f>SUM(F39:F42)</f>
        <v>468.59999999999997</v>
      </c>
      <c r="G43" s="13"/>
      <c r="H43" s="6"/>
    </row>
    <row r="44" spans="1:8" ht="10.5" customHeight="1" x14ac:dyDescent="0.2">
      <c r="A44" s="100" t="s">
        <v>84</v>
      </c>
      <c r="B44" s="100"/>
      <c r="C44" s="100"/>
      <c r="D44" s="100"/>
      <c r="E44" s="100"/>
      <c r="F44" s="100"/>
      <c r="G44" s="100"/>
      <c r="H44" s="100"/>
    </row>
    <row r="45" spans="1:8" ht="12.75" customHeight="1" x14ac:dyDescent="0.2">
      <c r="A45" s="6" t="s">
        <v>140</v>
      </c>
      <c r="B45" s="5">
        <v>200</v>
      </c>
      <c r="C45" s="37">
        <v>1.38</v>
      </c>
      <c r="D45" s="37">
        <v>5.2</v>
      </c>
      <c r="E45" s="37">
        <v>8.92</v>
      </c>
      <c r="F45" s="37">
        <v>88.2</v>
      </c>
      <c r="G45" s="5" t="s">
        <v>51</v>
      </c>
      <c r="H45" s="43" t="s">
        <v>52</v>
      </c>
    </row>
    <row r="46" spans="1:8" ht="13.5" customHeight="1" x14ac:dyDescent="0.2">
      <c r="A46" s="40" t="s">
        <v>91</v>
      </c>
      <c r="B46" s="41">
        <v>90</v>
      </c>
      <c r="C46" s="10">
        <v>15.1</v>
      </c>
      <c r="D46" s="10">
        <v>8.9</v>
      </c>
      <c r="E46" s="10">
        <v>8.5</v>
      </c>
      <c r="F46" s="10">
        <v>177.5</v>
      </c>
      <c r="G46" s="42" t="s">
        <v>267</v>
      </c>
      <c r="H46" s="9" t="s">
        <v>79</v>
      </c>
    </row>
    <row r="47" spans="1:8" ht="25.5" customHeight="1" x14ac:dyDescent="0.2">
      <c r="A47" s="6" t="s">
        <v>141</v>
      </c>
      <c r="B47" s="4">
        <v>150</v>
      </c>
      <c r="C47" s="69">
        <v>3.65</v>
      </c>
      <c r="D47" s="69">
        <v>5.37</v>
      </c>
      <c r="E47" s="69">
        <v>36.68</v>
      </c>
      <c r="F47" s="69">
        <v>209.7</v>
      </c>
      <c r="G47" s="4" t="s">
        <v>142</v>
      </c>
      <c r="H47" s="6" t="s">
        <v>53</v>
      </c>
    </row>
    <row r="48" spans="1:8" s="22" customFormat="1" ht="25.5" customHeight="1" x14ac:dyDescent="0.2">
      <c r="A48" s="23" t="s">
        <v>48</v>
      </c>
      <c r="B48" s="5">
        <v>60</v>
      </c>
      <c r="C48" s="17">
        <v>0.66</v>
      </c>
      <c r="D48" s="17">
        <v>0.12</v>
      </c>
      <c r="E48" s="17">
        <v>2.2799999999999998</v>
      </c>
      <c r="F48" s="17">
        <v>13.2</v>
      </c>
      <c r="G48" s="5" t="s">
        <v>49</v>
      </c>
      <c r="H48" s="2" t="s">
        <v>50</v>
      </c>
    </row>
    <row r="49" spans="1:8" ht="12.75" customHeight="1" x14ac:dyDescent="0.2">
      <c r="A49" s="6" t="s">
        <v>54</v>
      </c>
      <c r="B49" s="4">
        <v>200</v>
      </c>
      <c r="C49" s="26">
        <v>0</v>
      </c>
      <c r="D49" s="26">
        <v>0</v>
      </c>
      <c r="E49" s="26">
        <v>19.97</v>
      </c>
      <c r="F49" s="26">
        <v>76</v>
      </c>
      <c r="G49" s="4" t="s">
        <v>55</v>
      </c>
      <c r="H49" s="2" t="s">
        <v>56</v>
      </c>
    </row>
    <row r="50" spans="1:8" ht="12.75" customHeight="1" x14ac:dyDescent="0.2">
      <c r="A50" s="28" t="s">
        <v>17</v>
      </c>
      <c r="B50" s="13">
        <f>SUM(B45:B49)</f>
        <v>700</v>
      </c>
      <c r="C50" s="29">
        <f>SUM(C45:C49)</f>
        <v>20.79</v>
      </c>
      <c r="D50" s="29">
        <f>SUM(D45:D49)</f>
        <v>19.590000000000003</v>
      </c>
      <c r="E50" s="29">
        <f>SUM(E45:E49)</f>
        <v>76.349999999999994</v>
      </c>
      <c r="F50" s="29">
        <f>SUM(F45:F49)</f>
        <v>564.59999999999991</v>
      </c>
      <c r="G50" s="13"/>
      <c r="H50" s="6"/>
    </row>
    <row r="51" spans="1:8" x14ac:dyDescent="0.2">
      <c r="A51" s="100" t="s">
        <v>57</v>
      </c>
      <c r="B51" s="100"/>
      <c r="C51" s="100"/>
      <c r="D51" s="100"/>
      <c r="E51" s="100"/>
      <c r="F51" s="100"/>
      <c r="G51" s="100"/>
      <c r="H51" s="100"/>
    </row>
    <row r="52" spans="1:8" x14ac:dyDescent="0.2">
      <c r="A52" s="98" t="s">
        <v>2</v>
      </c>
      <c r="B52" s="100" t="s">
        <v>3</v>
      </c>
      <c r="C52" s="100"/>
      <c r="D52" s="100"/>
      <c r="E52" s="100"/>
      <c r="F52" s="100"/>
      <c r="G52" s="98" t="s">
        <v>4</v>
      </c>
      <c r="H52" s="98" t="s">
        <v>5</v>
      </c>
    </row>
    <row r="53" spans="1:8" ht="11.55" customHeight="1" x14ac:dyDescent="0.2">
      <c r="A53" s="98"/>
      <c r="B53" s="13" t="s">
        <v>6</v>
      </c>
      <c r="C53" s="14" t="s">
        <v>7</v>
      </c>
      <c r="D53" s="14" t="s">
        <v>8</v>
      </c>
      <c r="E53" s="14" t="s">
        <v>9</v>
      </c>
      <c r="F53" s="14" t="s">
        <v>10</v>
      </c>
      <c r="G53" s="98"/>
      <c r="H53" s="98"/>
    </row>
    <row r="54" spans="1:8" x14ac:dyDescent="0.2">
      <c r="A54" s="98" t="s">
        <v>11</v>
      </c>
      <c r="B54" s="98"/>
      <c r="C54" s="98"/>
      <c r="D54" s="98"/>
      <c r="E54" s="98"/>
      <c r="F54" s="98"/>
      <c r="G54" s="98"/>
      <c r="H54" s="98"/>
    </row>
    <row r="55" spans="1:8" ht="11.55" customHeight="1" x14ac:dyDescent="0.2">
      <c r="A55" s="6" t="s">
        <v>108</v>
      </c>
      <c r="B55" s="31">
        <v>100</v>
      </c>
      <c r="C55" s="10">
        <v>13.1</v>
      </c>
      <c r="D55" s="10">
        <v>7.9</v>
      </c>
      <c r="E55" s="10">
        <v>9.3000000000000007</v>
      </c>
      <c r="F55" s="10">
        <v>157.1</v>
      </c>
      <c r="G55" s="35" t="s">
        <v>109</v>
      </c>
      <c r="H55" s="33" t="s">
        <v>74</v>
      </c>
    </row>
    <row r="56" spans="1:8" x14ac:dyDescent="0.2">
      <c r="A56" s="6" t="s">
        <v>157</v>
      </c>
      <c r="B56" s="31">
        <v>180</v>
      </c>
      <c r="C56" s="10">
        <v>7.92</v>
      </c>
      <c r="D56" s="10">
        <v>6.87</v>
      </c>
      <c r="E56" s="10">
        <v>45.46</v>
      </c>
      <c r="F56" s="10">
        <v>275.39999999999998</v>
      </c>
      <c r="G56" s="35" t="s">
        <v>158</v>
      </c>
      <c r="H56" s="44" t="s">
        <v>98</v>
      </c>
    </row>
    <row r="57" spans="1:8" x14ac:dyDescent="0.2">
      <c r="A57" s="43" t="s">
        <v>34</v>
      </c>
      <c r="B57" s="5">
        <v>222</v>
      </c>
      <c r="C57" s="26">
        <v>0.13</v>
      </c>
      <c r="D57" s="26">
        <v>0.02</v>
      </c>
      <c r="E57" s="26">
        <v>15.2</v>
      </c>
      <c r="F57" s="26">
        <v>62</v>
      </c>
      <c r="G57" s="4" t="s">
        <v>35</v>
      </c>
      <c r="H57" s="23" t="s">
        <v>36</v>
      </c>
    </row>
    <row r="58" spans="1:8" x14ac:dyDescent="0.2">
      <c r="A58" s="28" t="s">
        <v>17</v>
      </c>
      <c r="B58" s="13">
        <f>SUM(B55:B57)</f>
        <v>502</v>
      </c>
      <c r="C58" s="14">
        <f>SUM(C55:C57)</f>
        <v>21.15</v>
      </c>
      <c r="D58" s="14">
        <f>SUM(D55:D57)</f>
        <v>14.79</v>
      </c>
      <c r="E58" s="14">
        <f>SUM(E55:E57)</f>
        <v>69.960000000000008</v>
      </c>
      <c r="F58" s="14">
        <f>SUM(F55:F57)</f>
        <v>494.5</v>
      </c>
      <c r="G58" s="13"/>
      <c r="H58" s="6"/>
    </row>
    <row r="59" spans="1:8" x14ac:dyDescent="0.2">
      <c r="A59" s="100" t="s">
        <v>84</v>
      </c>
      <c r="B59" s="100"/>
      <c r="C59" s="100"/>
      <c r="D59" s="100"/>
      <c r="E59" s="100"/>
      <c r="F59" s="100"/>
      <c r="G59" s="100"/>
      <c r="H59" s="100"/>
    </row>
    <row r="60" spans="1:8" s="82" customFormat="1" x14ac:dyDescent="0.2">
      <c r="A60" s="79" t="s">
        <v>143</v>
      </c>
      <c r="B60" s="80">
        <v>200</v>
      </c>
      <c r="C60" s="81">
        <v>1.56</v>
      </c>
      <c r="D60" s="81">
        <v>5.2</v>
      </c>
      <c r="E60" s="81">
        <v>8.6</v>
      </c>
      <c r="F60" s="81">
        <v>87.89</v>
      </c>
      <c r="G60" s="39" t="s">
        <v>144</v>
      </c>
      <c r="H60" s="16" t="s">
        <v>58</v>
      </c>
    </row>
    <row r="61" spans="1:8" x14ac:dyDescent="0.2">
      <c r="A61" s="58" t="s">
        <v>164</v>
      </c>
      <c r="B61" s="3">
        <v>100</v>
      </c>
      <c r="C61" s="59">
        <v>14.1</v>
      </c>
      <c r="D61" s="59">
        <v>15.3</v>
      </c>
      <c r="E61" s="59">
        <v>3.2</v>
      </c>
      <c r="F61" s="59">
        <v>205.9</v>
      </c>
      <c r="G61" s="15" t="s">
        <v>165</v>
      </c>
      <c r="H61" s="2" t="s">
        <v>126</v>
      </c>
    </row>
    <row r="62" spans="1:8" ht="12" customHeight="1" x14ac:dyDescent="0.2">
      <c r="A62" s="23" t="s">
        <v>145</v>
      </c>
      <c r="B62" s="5">
        <v>150</v>
      </c>
      <c r="C62" s="17">
        <v>8.6</v>
      </c>
      <c r="D62" s="17">
        <v>6.09</v>
      </c>
      <c r="E62" s="17">
        <v>38.64</v>
      </c>
      <c r="F62" s="17">
        <v>243.75</v>
      </c>
      <c r="G62" s="4" t="s">
        <v>146</v>
      </c>
      <c r="H62" s="2" t="s">
        <v>60</v>
      </c>
    </row>
    <row r="63" spans="1:8" ht="24" customHeight="1" x14ac:dyDescent="0.2">
      <c r="A63" s="23" t="s">
        <v>61</v>
      </c>
      <c r="B63" s="5">
        <v>60</v>
      </c>
      <c r="C63" s="17">
        <v>0.99</v>
      </c>
      <c r="D63" s="17">
        <v>5.03</v>
      </c>
      <c r="E63" s="17">
        <v>3.7</v>
      </c>
      <c r="F63" s="17">
        <v>61.45</v>
      </c>
      <c r="G63" s="5">
        <v>306</v>
      </c>
      <c r="H63" s="2" t="s">
        <v>62</v>
      </c>
    </row>
    <row r="64" spans="1:8" x14ac:dyDescent="0.2">
      <c r="A64" s="43" t="s">
        <v>63</v>
      </c>
      <c r="B64" s="4">
        <v>200</v>
      </c>
      <c r="C64" s="17">
        <v>0.1</v>
      </c>
      <c r="D64" s="17">
        <v>0.1</v>
      </c>
      <c r="E64" s="17">
        <v>15.9</v>
      </c>
      <c r="F64" s="17">
        <v>65</v>
      </c>
      <c r="G64" s="4">
        <v>492</v>
      </c>
      <c r="H64" s="2" t="s">
        <v>64</v>
      </c>
    </row>
    <row r="65" spans="1:8" x14ac:dyDescent="0.2">
      <c r="A65" s="28" t="s">
        <v>17</v>
      </c>
      <c r="B65" s="13">
        <f>SUM(B60:B64)</f>
        <v>710</v>
      </c>
      <c r="C65" s="29">
        <f>SUM(C60:C64)</f>
        <v>25.349999999999998</v>
      </c>
      <c r="D65" s="29">
        <f>SUM(D60:D64)</f>
        <v>31.720000000000002</v>
      </c>
      <c r="E65" s="29">
        <f>SUM(E60:E64)</f>
        <v>70.040000000000006</v>
      </c>
      <c r="F65" s="29">
        <f>SUM(F60:F64)</f>
        <v>663.99</v>
      </c>
      <c r="G65" s="13"/>
      <c r="H65" s="6"/>
    </row>
    <row r="66" spans="1:8" x14ac:dyDescent="0.2">
      <c r="A66" s="100" t="s">
        <v>65</v>
      </c>
      <c r="B66" s="100"/>
      <c r="C66" s="100"/>
      <c r="D66" s="100"/>
      <c r="E66" s="100"/>
      <c r="F66" s="100"/>
      <c r="G66" s="100"/>
      <c r="H66" s="100"/>
    </row>
    <row r="67" spans="1:8" x14ac:dyDescent="0.2">
      <c r="A67" s="98" t="s">
        <v>2</v>
      </c>
      <c r="B67" s="100" t="s">
        <v>3</v>
      </c>
      <c r="C67" s="100"/>
      <c r="D67" s="100"/>
      <c r="E67" s="100"/>
      <c r="F67" s="100"/>
      <c r="G67" s="98" t="s">
        <v>4</v>
      </c>
      <c r="H67" s="98" t="s">
        <v>5</v>
      </c>
    </row>
    <row r="68" spans="1:8" ht="11.55" customHeight="1" x14ac:dyDescent="0.2">
      <c r="A68" s="98"/>
      <c r="B68" s="13" t="s">
        <v>6</v>
      </c>
      <c r="C68" s="14" t="s">
        <v>7</v>
      </c>
      <c r="D68" s="14" t="s">
        <v>8</v>
      </c>
      <c r="E68" s="14" t="s">
        <v>9</v>
      </c>
      <c r="F68" s="14" t="s">
        <v>10</v>
      </c>
      <c r="G68" s="98"/>
      <c r="H68" s="98"/>
    </row>
    <row r="69" spans="1:8" x14ac:dyDescent="0.2">
      <c r="A69" s="98" t="s">
        <v>11</v>
      </c>
      <c r="B69" s="98"/>
      <c r="C69" s="99"/>
      <c r="D69" s="99"/>
      <c r="E69" s="99"/>
      <c r="F69" s="99"/>
      <c r="G69" s="98"/>
      <c r="H69" s="98"/>
    </row>
    <row r="70" spans="1:8" ht="11.55" customHeight="1" x14ac:dyDescent="0.2">
      <c r="A70" s="6" t="s">
        <v>159</v>
      </c>
      <c r="B70" s="3">
        <v>250</v>
      </c>
      <c r="C70" s="10">
        <v>8.4</v>
      </c>
      <c r="D70" s="10">
        <v>11.02</v>
      </c>
      <c r="E70" s="10">
        <v>60.85</v>
      </c>
      <c r="F70" s="10">
        <v>366.11</v>
      </c>
      <c r="G70" s="1" t="s">
        <v>115</v>
      </c>
      <c r="H70" s="16" t="s">
        <v>160</v>
      </c>
    </row>
    <row r="71" spans="1:8" ht="11.55" customHeight="1" x14ac:dyDescent="0.2">
      <c r="A71" s="6" t="s">
        <v>130</v>
      </c>
      <c r="B71" s="4">
        <v>20</v>
      </c>
      <c r="C71" s="69">
        <v>4.6399999999999997</v>
      </c>
      <c r="D71" s="69">
        <v>5.9</v>
      </c>
      <c r="E71" s="69">
        <v>0</v>
      </c>
      <c r="F71" s="69">
        <v>72</v>
      </c>
      <c r="G71" s="5" t="s">
        <v>131</v>
      </c>
      <c r="H71" s="6" t="s">
        <v>132</v>
      </c>
    </row>
    <row r="72" spans="1:8" x14ac:dyDescent="0.2">
      <c r="A72" s="6" t="s">
        <v>31</v>
      </c>
      <c r="B72" s="4">
        <v>100</v>
      </c>
      <c r="C72" s="17">
        <v>0.4</v>
      </c>
      <c r="D72" s="17">
        <v>0.4</v>
      </c>
      <c r="E72" s="17">
        <f>19.6/2</f>
        <v>9.8000000000000007</v>
      </c>
      <c r="F72" s="17">
        <f>94/2</f>
        <v>47</v>
      </c>
      <c r="G72" s="4" t="s">
        <v>32</v>
      </c>
      <c r="H72" s="6" t="s">
        <v>33</v>
      </c>
    </row>
    <row r="73" spans="1:8" s="22" customFormat="1" x14ac:dyDescent="0.2">
      <c r="A73" s="2" t="s">
        <v>13</v>
      </c>
      <c r="B73" s="4">
        <v>215</v>
      </c>
      <c r="C73" s="26">
        <v>7.0000000000000007E-2</v>
      </c>
      <c r="D73" s="26">
        <v>0.02</v>
      </c>
      <c r="E73" s="26">
        <v>15</v>
      </c>
      <c r="F73" s="26">
        <v>60</v>
      </c>
      <c r="G73" s="4" t="s">
        <v>14</v>
      </c>
      <c r="H73" s="6" t="s">
        <v>15</v>
      </c>
    </row>
    <row r="74" spans="1:8" x14ac:dyDescent="0.2">
      <c r="A74" s="28" t="s">
        <v>17</v>
      </c>
      <c r="B74" s="13">
        <f>SUM(B70:B73)</f>
        <v>585</v>
      </c>
      <c r="C74" s="14">
        <f>SUM(C70:C73)</f>
        <v>13.51</v>
      </c>
      <c r="D74" s="14">
        <f>SUM(D70:D73)</f>
        <v>17.34</v>
      </c>
      <c r="E74" s="14">
        <f>SUM(E70:E73)</f>
        <v>85.65</v>
      </c>
      <c r="F74" s="14">
        <f>SUM(F70:F73)</f>
        <v>545.11</v>
      </c>
      <c r="G74" s="13"/>
      <c r="H74" s="6"/>
    </row>
    <row r="75" spans="1:8" x14ac:dyDescent="0.2">
      <c r="A75" s="100" t="s">
        <v>84</v>
      </c>
      <c r="B75" s="100"/>
      <c r="C75" s="100"/>
      <c r="D75" s="100"/>
      <c r="E75" s="100"/>
      <c r="F75" s="100"/>
      <c r="G75" s="100"/>
      <c r="H75" s="100"/>
    </row>
    <row r="76" spans="1:8" ht="12.75" customHeight="1" x14ac:dyDescent="0.2">
      <c r="A76" s="6" t="s">
        <v>117</v>
      </c>
      <c r="B76" s="31">
        <v>200</v>
      </c>
      <c r="C76" s="32">
        <v>1.87</v>
      </c>
      <c r="D76" s="32">
        <v>2.2599999999999998</v>
      </c>
      <c r="E76" s="32">
        <v>13.5</v>
      </c>
      <c r="F76" s="32">
        <v>91.2</v>
      </c>
      <c r="G76" s="68" t="s">
        <v>118</v>
      </c>
      <c r="H76" s="9" t="s">
        <v>119</v>
      </c>
    </row>
    <row r="77" spans="1:8" s="11" customFormat="1" ht="12.75" customHeight="1" x14ac:dyDescent="0.2">
      <c r="A77" s="19" t="s">
        <v>269</v>
      </c>
      <c r="B77" s="7">
        <v>90</v>
      </c>
      <c r="C77" s="59">
        <v>19.600000000000001</v>
      </c>
      <c r="D77" s="59">
        <v>7.38</v>
      </c>
      <c r="E77" s="59">
        <v>7.1</v>
      </c>
      <c r="F77" s="59">
        <v>170.6</v>
      </c>
      <c r="G77" s="8" t="s">
        <v>270</v>
      </c>
      <c r="H77" s="33" t="s">
        <v>268</v>
      </c>
    </row>
    <row r="78" spans="1:8" x14ac:dyDescent="0.2">
      <c r="A78" s="6" t="s">
        <v>66</v>
      </c>
      <c r="B78" s="4">
        <v>150</v>
      </c>
      <c r="C78" s="17">
        <v>3.44</v>
      </c>
      <c r="D78" s="17">
        <v>13.15</v>
      </c>
      <c r="E78" s="17">
        <v>27.92</v>
      </c>
      <c r="F78" s="17">
        <v>243.75</v>
      </c>
      <c r="G78" s="4" t="s">
        <v>67</v>
      </c>
      <c r="H78" s="2" t="s">
        <v>68</v>
      </c>
    </row>
    <row r="79" spans="1:8" x14ac:dyDescent="0.2">
      <c r="A79" s="6" t="s">
        <v>24</v>
      </c>
      <c r="B79" s="4">
        <v>200</v>
      </c>
      <c r="C79" s="17">
        <v>0.15</v>
      </c>
      <c r="D79" s="17">
        <v>0.06</v>
      </c>
      <c r="E79" s="17">
        <v>20.65</v>
      </c>
      <c r="F79" s="17">
        <v>82.9</v>
      </c>
      <c r="G79" s="5" t="s">
        <v>25</v>
      </c>
      <c r="H79" s="2" t="s">
        <v>26</v>
      </c>
    </row>
    <row r="80" spans="1:8" x14ac:dyDescent="0.2">
      <c r="A80" s="28" t="s">
        <v>17</v>
      </c>
      <c r="B80" s="13">
        <f>SUM(B76:B79)</f>
        <v>640</v>
      </c>
      <c r="C80" s="29">
        <f>SUM(C76:C79)</f>
        <v>25.060000000000002</v>
      </c>
      <c r="D80" s="29">
        <f>SUM(D76:D79)</f>
        <v>22.849999999999998</v>
      </c>
      <c r="E80" s="29">
        <f>SUM(E76:E79)</f>
        <v>69.17</v>
      </c>
      <c r="F80" s="29">
        <f>SUM(F76:F79)</f>
        <v>588.45000000000005</v>
      </c>
      <c r="G80" s="13"/>
      <c r="H80" s="6"/>
    </row>
    <row r="81" spans="1:8" x14ac:dyDescent="0.2">
      <c r="A81" s="100" t="s">
        <v>72</v>
      </c>
      <c r="B81" s="100"/>
      <c r="C81" s="100"/>
      <c r="D81" s="100"/>
      <c r="E81" s="100"/>
      <c r="F81" s="100"/>
      <c r="G81" s="100"/>
      <c r="H81" s="100"/>
    </row>
    <row r="82" spans="1:8" x14ac:dyDescent="0.2">
      <c r="A82" s="100" t="s">
        <v>1</v>
      </c>
      <c r="B82" s="100"/>
      <c r="C82" s="100"/>
      <c r="D82" s="100"/>
      <c r="E82" s="100"/>
      <c r="F82" s="100"/>
      <c r="G82" s="100"/>
      <c r="H82" s="100"/>
    </row>
    <row r="83" spans="1:8" x14ac:dyDescent="0.2">
      <c r="A83" s="98" t="s">
        <v>2</v>
      </c>
      <c r="B83" s="100" t="s">
        <v>3</v>
      </c>
      <c r="C83" s="100"/>
      <c r="D83" s="100"/>
      <c r="E83" s="100"/>
      <c r="F83" s="100"/>
      <c r="G83" s="98" t="s">
        <v>4</v>
      </c>
      <c r="H83" s="98" t="s">
        <v>5</v>
      </c>
    </row>
    <row r="84" spans="1:8" ht="11.55" customHeight="1" x14ac:dyDescent="0.2">
      <c r="A84" s="98"/>
      <c r="B84" s="13" t="s">
        <v>6</v>
      </c>
      <c r="C84" s="14" t="s">
        <v>7</v>
      </c>
      <c r="D84" s="14" t="s">
        <v>8</v>
      </c>
      <c r="E84" s="14" t="s">
        <v>9</v>
      </c>
      <c r="F84" s="14" t="s">
        <v>10</v>
      </c>
      <c r="G84" s="98"/>
      <c r="H84" s="98"/>
    </row>
    <row r="85" spans="1:8" x14ac:dyDescent="0.2">
      <c r="A85" s="98" t="s">
        <v>11</v>
      </c>
      <c r="B85" s="98"/>
      <c r="C85" s="98"/>
      <c r="D85" s="98"/>
      <c r="E85" s="98"/>
      <c r="F85" s="98"/>
      <c r="G85" s="98"/>
      <c r="H85" s="98"/>
    </row>
    <row r="86" spans="1:8" x14ac:dyDescent="0.2">
      <c r="A86" s="23" t="s">
        <v>148</v>
      </c>
      <c r="B86" s="5">
        <v>250</v>
      </c>
      <c r="C86" s="5">
        <v>7.2</v>
      </c>
      <c r="D86" s="5">
        <v>13.02</v>
      </c>
      <c r="E86" s="5">
        <v>51.54</v>
      </c>
      <c r="F86" s="5">
        <v>352.8</v>
      </c>
      <c r="G86" s="5" t="s">
        <v>161</v>
      </c>
      <c r="H86" s="23" t="s">
        <v>73</v>
      </c>
    </row>
    <row r="87" spans="1:8" ht="11.55" customHeight="1" x14ac:dyDescent="0.2">
      <c r="A87" s="6" t="s">
        <v>130</v>
      </c>
      <c r="B87" s="4">
        <v>30</v>
      </c>
      <c r="C87" s="17">
        <v>6.96</v>
      </c>
      <c r="D87" s="17">
        <v>8.85</v>
      </c>
      <c r="E87" s="17">
        <v>0</v>
      </c>
      <c r="F87" s="17">
        <v>108</v>
      </c>
      <c r="G87" s="5" t="s">
        <v>131</v>
      </c>
      <c r="H87" s="6" t="s">
        <v>132</v>
      </c>
    </row>
    <row r="88" spans="1:8" x14ac:dyDescent="0.2">
      <c r="A88" s="43" t="s">
        <v>34</v>
      </c>
      <c r="B88" s="5">
        <v>222</v>
      </c>
      <c r="C88" s="26">
        <v>0.13</v>
      </c>
      <c r="D88" s="26">
        <v>0.02</v>
      </c>
      <c r="E88" s="26">
        <v>15.2</v>
      </c>
      <c r="F88" s="26">
        <v>62</v>
      </c>
      <c r="G88" s="4" t="s">
        <v>35</v>
      </c>
      <c r="H88" s="23" t="s">
        <v>36</v>
      </c>
    </row>
    <row r="89" spans="1:8" x14ac:dyDescent="0.2">
      <c r="A89" s="28" t="s">
        <v>17</v>
      </c>
      <c r="B89" s="13">
        <f>SUM(B86:B88)</f>
        <v>502</v>
      </c>
      <c r="C89" s="14">
        <f>SUM(C86:C88)</f>
        <v>14.290000000000001</v>
      </c>
      <c r="D89" s="14">
        <f>SUM(D86:D88)</f>
        <v>21.889999999999997</v>
      </c>
      <c r="E89" s="14">
        <f>SUM(E86:E88)</f>
        <v>66.739999999999995</v>
      </c>
      <c r="F89" s="14">
        <f>SUM(F86:F88)</f>
        <v>522.79999999999995</v>
      </c>
      <c r="G89" s="13"/>
      <c r="H89" s="6"/>
    </row>
    <row r="90" spans="1:8" x14ac:dyDescent="0.2">
      <c r="A90" s="100" t="s">
        <v>84</v>
      </c>
      <c r="B90" s="100"/>
      <c r="C90" s="100"/>
      <c r="D90" s="100"/>
      <c r="E90" s="100"/>
      <c r="F90" s="100"/>
      <c r="G90" s="100"/>
      <c r="H90" s="100"/>
    </row>
    <row r="91" spans="1:8" ht="12" customHeight="1" x14ac:dyDescent="0.2">
      <c r="A91" s="6" t="s">
        <v>37</v>
      </c>
      <c r="B91" s="5">
        <v>200</v>
      </c>
      <c r="C91" s="17">
        <v>4.4000000000000004</v>
      </c>
      <c r="D91" s="17">
        <v>4.2</v>
      </c>
      <c r="E91" s="17">
        <v>13.2</v>
      </c>
      <c r="F91" s="17">
        <v>118.6</v>
      </c>
      <c r="G91" s="5" t="s">
        <v>38</v>
      </c>
      <c r="H91" s="16" t="s">
        <v>39</v>
      </c>
    </row>
    <row r="92" spans="1:8" x14ac:dyDescent="0.2">
      <c r="A92" s="6" t="s">
        <v>108</v>
      </c>
      <c r="B92" s="31">
        <v>90</v>
      </c>
      <c r="C92" s="10">
        <v>11.8</v>
      </c>
      <c r="D92" s="10">
        <v>7.1</v>
      </c>
      <c r="E92" s="10">
        <v>8.4</v>
      </c>
      <c r="F92" s="10">
        <v>141.4</v>
      </c>
      <c r="G92" s="35" t="s">
        <v>109</v>
      </c>
      <c r="H92" s="33" t="s">
        <v>74</v>
      </c>
    </row>
    <row r="93" spans="1:8" ht="24" customHeight="1" x14ac:dyDescent="0.2">
      <c r="A93" s="23" t="s">
        <v>162</v>
      </c>
      <c r="B93" s="5">
        <v>150</v>
      </c>
      <c r="C93" s="17">
        <v>3.08</v>
      </c>
      <c r="D93" s="17">
        <v>4.82</v>
      </c>
      <c r="E93" s="17">
        <v>18.32</v>
      </c>
      <c r="F93" s="17">
        <v>129.1</v>
      </c>
      <c r="G93" s="4" t="s">
        <v>163</v>
      </c>
      <c r="H93" s="79" t="s">
        <v>149</v>
      </c>
    </row>
    <row r="94" spans="1:8" x14ac:dyDescent="0.2">
      <c r="A94" s="6" t="s">
        <v>43</v>
      </c>
      <c r="B94" s="4">
        <v>200</v>
      </c>
      <c r="C94" s="17">
        <v>0.76</v>
      </c>
      <c r="D94" s="17">
        <v>0.04</v>
      </c>
      <c r="E94" s="17">
        <v>20.22</v>
      </c>
      <c r="F94" s="17">
        <v>85.51</v>
      </c>
      <c r="G94" s="5" t="s">
        <v>44</v>
      </c>
      <c r="H94" s="2" t="s">
        <v>45</v>
      </c>
    </row>
    <row r="95" spans="1:8" x14ac:dyDescent="0.2">
      <c r="A95" s="28" t="s">
        <v>17</v>
      </c>
      <c r="B95" s="13">
        <f>SUM(B91:B94)</f>
        <v>640</v>
      </c>
      <c r="C95" s="29">
        <f>SUM(C91:C94)</f>
        <v>20.040000000000003</v>
      </c>
      <c r="D95" s="29">
        <f>SUM(D91:D94)</f>
        <v>16.16</v>
      </c>
      <c r="E95" s="29">
        <f>SUM(E91:E94)</f>
        <v>60.14</v>
      </c>
      <c r="F95" s="29">
        <f>SUM(F91:F94)</f>
        <v>474.61</v>
      </c>
      <c r="G95" s="13"/>
      <c r="H95" s="6"/>
    </row>
    <row r="96" spans="1:8" x14ac:dyDescent="0.2">
      <c r="A96" s="100" t="s">
        <v>30</v>
      </c>
      <c r="B96" s="100"/>
      <c r="C96" s="100"/>
      <c r="D96" s="100"/>
      <c r="E96" s="100"/>
      <c r="F96" s="100"/>
      <c r="G96" s="100"/>
      <c r="H96" s="100"/>
    </row>
    <row r="97" spans="1:8" x14ac:dyDescent="0.2">
      <c r="A97" s="98" t="s">
        <v>2</v>
      </c>
      <c r="B97" s="100" t="s">
        <v>3</v>
      </c>
      <c r="C97" s="100"/>
      <c r="D97" s="100"/>
      <c r="E97" s="100"/>
      <c r="F97" s="100"/>
      <c r="G97" s="98" t="s">
        <v>4</v>
      </c>
      <c r="H97" s="98" t="s">
        <v>5</v>
      </c>
    </row>
    <row r="98" spans="1:8" ht="11.55" customHeight="1" x14ac:dyDescent="0.2">
      <c r="A98" s="98"/>
      <c r="B98" s="13" t="s">
        <v>6</v>
      </c>
      <c r="C98" s="14" t="s">
        <v>7</v>
      </c>
      <c r="D98" s="14" t="s">
        <v>8</v>
      </c>
      <c r="E98" s="14" t="s">
        <v>9</v>
      </c>
      <c r="F98" s="14" t="s">
        <v>10</v>
      </c>
      <c r="G98" s="98"/>
      <c r="H98" s="98"/>
    </row>
    <row r="99" spans="1:8" x14ac:dyDescent="0.2">
      <c r="A99" s="98" t="s">
        <v>11</v>
      </c>
      <c r="B99" s="98"/>
      <c r="C99" s="99"/>
      <c r="D99" s="99"/>
      <c r="E99" s="99"/>
      <c r="F99" s="99"/>
      <c r="G99" s="98"/>
      <c r="H99" s="98"/>
    </row>
    <row r="100" spans="1:8" x14ac:dyDescent="0.2">
      <c r="A100" s="6" t="s">
        <v>122</v>
      </c>
      <c r="B100" s="3">
        <v>100</v>
      </c>
      <c r="C100" s="10">
        <v>16.7</v>
      </c>
      <c r="D100" s="10">
        <v>11.5</v>
      </c>
      <c r="E100" s="10">
        <v>6.6</v>
      </c>
      <c r="F100" s="10">
        <v>195</v>
      </c>
      <c r="G100" s="35" t="s">
        <v>123</v>
      </c>
      <c r="H100" s="16" t="s">
        <v>75</v>
      </c>
    </row>
    <row r="101" spans="1:8" x14ac:dyDescent="0.2">
      <c r="A101" s="6" t="s">
        <v>157</v>
      </c>
      <c r="B101" s="31">
        <v>180</v>
      </c>
      <c r="C101" s="47">
        <v>7.92</v>
      </c>
      <c r="D101" s="47">
        <v>6.87</v>
      </c>
      <c r="E101" s="47">
        <v>45.46</v>
      </c>
      <c r="F101" s="47">
        <v>275.39999999999998</v>
      </c>
      <c r="G101" s="35" t="s">
        <v>158</v>
      </c>
      <c r="H101" s="44" t="s">
        <v>98</v>
      </c>
    </row>
    <row r="102" spans="1:8" x14ac:dyDescent="0.2">
      <c r="A102" s="43" t="s">
        <v>34</v>
      </c>
      <c r="B102" s="5">
        <v>222</v>
      </c>
      <c r="C102" s="26">
        <v>0.13</v>
      </c>
      <c r="D102" s="26">
        <v>0.02</v>
      </c>
      <c r="E102" s="26">
        <v>15.2</v>
      </c>
      <c r="F102" s="26">
        <v>62</v>
      </c>
      <c r="G102" s="4" t="s">
        <v>35</v>
      </c>
      <c r="H102" s="23" t="s">
        <v>36</v>
      </c>
    </row>
    <row r="103" spans="1:8" x14ac:dyDescent="0.2">
      <c r="A103" s="28" t="s">
        <v>17</v>
      </c>
      <c r="B103" s="13">
        <f>SUM(B100:B102)</f>
        <v>502</v>
      </c>
      <c r="C103" s="14">
        <f>SUM(C100:C102)</f>
        <v>24.749999999999996</v>
      </c>
      <c r="D103" s="14">
        <f>SUM(D100:D102)</f>
        <v>18.39</v>
      </c>
      <c r="E103" s="14">
        <f>SUM(E100:E102)</f>
        <v>67.260000000000005</v>
      </c>
      <c r="F103" s="14">
        <f>SUM(F100:F102)</f>
        <v>532.4</v>
      </c>
      <c r="G103" s="13"/>
      <c r="H103" s="6"/>
    </row>
    <row r="104" spans="1:8" x14ac:dyDescent="0.2">
      <c r="A104" s="100" t="s">
        <v>84</v>
      </c>
      <c r="B104" s="100"/>
      <c r="C104" s="100"/>
      <c r="D104" s="100"/>
      <c r="E104" s="100"/>
      <c r="F104" s="100"/>
      <c r="G104" s="100"/>
      <c r="H104" s="100"/>
    </row>
    <row r="105" spans="1:8" ht="11.25" customHeight="1" x14ac:dyDescent="0.2">
      <c r="A105" s="6" t="s">
        <v>140</v>
      </c>
      <c r="B105" s="5">
        <v>200</v>
      </c>
      <c r="C105" s="37">
        <v>1.38</v>
      </c>
      <c r="D105" s="37">
        <v>5.2</v>
      </c>
      <c r="E105" s="37">
        <v>8.92</v>
      </c>
      <c r="F105" s="37">
        <v>88.2</v>
      </c>
      <c r="G105" s="5" t="s">
        <v>51</v>
      </c>
      <c r="H105" s="43" t="s">
        <v>52</v>
      </c>
    </row>
    <row r="106" spans="1:8" ht="13.5" customHeight="1" x14ac:dyDescent="0.2">
      <c r="A106" s="58" t="s">
        <v>164</v>
      </c>
      <c r="B106" s="3">
        <v>100</v>
      </c>
      <c r="C106" s="10">
        <v>14.1</v>
      </c>
      <c r="D106" s="10">
        <v>15.3</v>
      </c>
      <c r="E106" s="10">
        <v>3.2</v>
      </c>
      <c r="F106" s="10">
        <v>205.9</v>
      </c>
      <c r="G106" s="1" t="s">
        <v>165</v>
      </c>
      <c r="H106" s="2" t="s">
        <v>126</v>
      </c>
    </row>
    <row r="107" spans="1:8" ht="12" customHeight="1" x14ac:dyDescent="0.2">
      <c r="A107" s="23" t="s">
        <v>145</v>
      </c>
      <c r="B107" s="5">
        <v>150</v>
      </c>
      <c r="C107" s="69">
        <v>8.6</v>
      </c>
      <c r="D107" s="69">
        <v>6.09</v>
      </c>
      <c r="E107" s="69">
        <v>38.64</v>
      </c>
      <c r="F107" s="69">
        <v>243.75</v>
      </c>
      <c r="G107" s="4" t="s">
        <v>146</v>
      </c>
      <c r="H107" s="2" t="s">
        <v>60</v>
      </c>
    </row>
    <row r="108" spans="1:8" x14ac:dyDescent="0.2">
      <c r="A108" s="6" t="s">
        <v>54</v>
      </c>
      <c r="B108" s="4">
        <v>200</v>
      </c>
      <c r="C108" s="26">
        <v>0</v>
      </c>
      <c r="D108" s="26">
        <v>0</v>
      </c>
      <c r="E108" s="26">
        <v>19.97</v>
      </c>
      <c r="F108" s="26">
        <v>76</v>
      </c>
      <c r="G108" s="4" t="s">
        <v>55</v>
      </c>
      <c r="H108" s="2" t="s">
        <v>56</v>
      </c>
    </row>
    <row r="109" spans="1:8" x14ac:dyDescent="0.2">
      <c r="A109" s="6" t="s">
        <v>31</v>
      </c>
      <c r="B109" s="4">
        <v>100</v>
      </c>
      <c r="C109" s="17">
        <v>0.4</v>
      </c>
      <c r="D109" s="17">
        <v>0.4</v>
      </c>
      <c r="E109" s="17">
        <f>19.6/2</f>
        <v>9.8000000000000007</v>
      </c>
      <c r="F109" s="17">
        <f>94/2</f>
        <v>47</v>
      </c>
      <c r="G109" s="4" t="s">
        <v>32</v>
      </c>
      <c r="H109" s="6" t="s">
        <v>33</v>
      </c>
    </row>
    <row r="110" spans="1:8" x14ac:dyDescent="0.2">
      <c r="A110" s="28" t="s">
        <v>17</v>
      </c>
      <c r="B110" s="13">
        <f>SUM(B105:B109)</f>
        <v>750</v>
      </c>
      <c r="C110" s="29">
        <f>SUM(C105:C109)</f>
        <v>24.479999999999997</v>
      </c>
      <c r="D110" s="29">
        <f>SUM(D105:D109)</f>
        <v>26.99</v>
      </c>
      <c r="E110" s="29">
        <f>SUM(E105:E109)</f>
        <v>80.53</v>
      </c>
      <c r="F110" s="29">
        <f>SUM(F105:F109)</f>
        <v>660.85</v>
      </c>
      <c r="G110" s="13"/>
      <c r="H110" s="6"/>
    </row>
    <row r="111" spans="1:8" x14ac:dyDescent="0.2">
      <c r="A111" s="100" t="s">
        <v>46</v>
      </c>
      <c r="B111" s="100"/>
      <c r="C111" s="100"/>
      <c r="D111" s="100"/>
      <c r="E111" s="100"/>
      <c r="F111" s="100"/>
      <c r="G111" s="100"/>
      <c r="H111" s="100"/>
    </row>
    <row r="112" spans="1:8" x14ac:dyDescent="0.2">
      <c r="A112" s="98" t="s">
        <v>2</v>
      </c>
      <c r="B112" s="100" t="s">
        <v>3</v>
      </c>
      <c r="C112" s="100"/>
      <c r="D112" s="100"/>
      <c r="E112" s="100"/>
      <c r="F112" s="100"/>
      <c r="G112" s="98" t="s">
        <v>4</v>
      </c>
      <c r="H112" s="98" t="s">
        <v>5</v>
      </c>
    </row>
    <row r="113" spans="1:8" ht="11.55" customHeight="1" x14ac:dyDescent="0.2">
      <c r="A113" s="98"/>
      <c r="B113" s="13" t="s">
        <v>6</v>
      </c>
      <c r="C113" s="14" t="s">
        <v>7</v>
      </c>
      <c r="D113" s="14" t="s">
        <v>8</v>
      </c>
      <c r="E113" s="14" t="s">
        <v>9</v>
      </c>
      <c r="F113" s="14" t="s">
        <v>10</v>
      </c>
      <c r="G113" s="98"/>
      <c r="H113" s="98"/>
    </row>
    <row r="114" spans="1:8" x14ac:dyDescent="0.2">
      <c r="A114" s="98" t="s">
        <v>11</v>
      </c>
      <c r="B114" s="98"/>
      <c r="C114" s="98"/>
      <c r="D114" s="98"/>
      <c r="E114" s="98"/>
      <c r="F114" s="98"/>
      <c r="G114" s="98"/>
      <c r="H114" s="98"/>
    </row>
    <row r="115" spans="1:8" s="11" customFormat="1" x14ac:dyDescent="0.2">
      <c r="A115" s="19" t="s">
        <v>89</v>
      </c>
      <c r="B115" s="7">
        <v>90</v>
      </c>
      <c r="C115" s="10">
        <v>15.3</v>
      </c>
      <c r="D115" s="10">
        <v>8.8000000000000007</v>
      </c>
      <c r="E115" s="10">
        <v>8.4</v>
      </c>
      <c r="F115" s="10">
        <v>175.4</v>
      </c>
      <c r="G115" s="8" t="s">
        <v>90</v>
      </c>
      <c r="H115" s="33" t="s">
        <v>71</v>
      </c>
    </row>
    <row r="116" spans="1:8" ht="11.25" customHeight="1" x14ac:dyDescent="0.2">
      <c r="A116" s="6" t="s">
        <v>134</v>
      </c>
      <c r="B116" s="4">
        <v>5</v>
      </c>
      <c r="C116" s="17">
        <v>0.04</v>
      </c>
      <c r="D116" s="17">
        <v>3.6</v>
      </c>
      <c r="E116" s="17">
        <v>0.06</v>
      </c>
      <c r="F116" s="17">
        <v>33</v>
      </c>
      <c r="G116" s="5" t="s">
        <v>135</v>
      </c>
      <c r="H116" s="16" t="s">
        <v>136</v>
      </c>
    </row>
    <row r="117" spans="1:8" ht="12" customHeight="1" x14ac:dyDescent="0.2">
      <c r="A117" s="2" t="s">
        <v>137</v>
      </c>
      <c r="B117" s="4">
        <v>150</v>
      </c>
      <c r="C117" s="26">
        <v>3.06</v>
      </c>
      <c r="D117" s="26">
        <v>4.8</v>
      </c>
      <c r="E117" s="26">
        <v>20.440000000000001</v>
      </c>
      <c r="F117" s="26">
        <v>137.25</v>
      </c>
      <c r="G117" s="4" t="s">
        <v>138</v>
      </c>
      <c r="H117" s="2" t="s">
        <v>20</v>
      </c>
    </row>
    <row r="118" spans="1:8" ht="20.399999999999999" x14ac:dyDescent="0.2">
      <c r="A118" s="23" t="s">
        <v>48</v>
      </c>
      <c r="B118" s="5">
        <v>60</v>
      </c>
      <c r="C118" s="17">
        <v>0.66</v>
      </c>
      <c r="D118" s="17">
        <v>0.12</v>
      </c>
      <c r="E118" s="17">
        <v>2.2799999999999998</v>
      </c>
      <c r="F118" s="17">
        <v>13.2</v>
      </c>
      <c r="G118" s="5" t="s">
        <v>49</v>
      </c>
      <c r="H118" s="2" t="s">
        <v>50</v>
      </c>
    </row>
    <row r="119" spans="1:8" x14ac:dyDescent="0.2">
      <c r="A119" s="2" t="s">
        <v>13</v>
      </c>
      <c r="B119" s="4">
        <v>215</v>
      </c>
      <c r="C119" s="26">
        <v>7.0000000000000007E-2</v>
      </c>
      <c r="D119" s="26">
        <v>0.02</v>
      </c>
      <c r="E119" s="26">
        <v>15</v>
      </c>
      <c r="F119" s="26">
        <v>60</v>
      </c>
      <c r="G119" s="4" t="s">
        <v>14</v>
      </c>
      <c r="H119" s="6" t="s">
        <v>15</v>
      </c>
    </row>
    <row r="120" spans="1:8" x14ac:dyDescent="0.2">
      <c r="A120" s="28" t="s">
        <v>17</v>
      </c>
      <c r="B120" s="13">
        <f>SUM(B115:B119)</f>
        <v>520</v>
      </c>
      <c r="C120" s="29">
        <f>SUM(C115:C119)</f>
        <v>19.13</v>
      </c>
      <c r="D120" s="29">
        <f>SUM(D115:D119)</f>
        <v>17.34</v>
      </c>
      <c r="E120" s="29">
        <f>SUM(E115:E119)</f>
        <v>46.180000000000007</v>
      </c>
      <c r="F120" s="29">
        <f>SUM(F115:F119)</f>
        <v>418.84999999999997</v>
      </c>
      <c r="G120" s="13"/>
      <c r="H120" s="6"/>
    </row>
    <row r="121" spans="1:8" x14ac:dyDescent="0.2">
      <c r="A121" s="100" t="s">
        <v>84</v>
      </c>
      <c r="B121" s="100"/>
      <c r="C121" s="100"/>
      <c r="D121" s="100"/>
      <c r="E121" s="100"/>
      <c r="F121" s="100"/>
      <c r="G121" s="100"/>
      <c r="H121" s="100"/>
    </row>
    <row r="122" spans="1:8" s="82" customFormat="1" ht="12" customHeight="1" x14ac:dyDescent="0.2">
      <c r="A122" s="79" t="s">
        <v>150</v>
      </c>
      <c r="B122" s="80">
        <v>200</v>
      </c>
      <c r="C122" s="81">
        <v>1.56</v>
      </c>
      <c r="D122" s="81">
        <v>5.2</v>
      </c>
      <c r="E122" s="81">
        <v>8.6</v>
      </c>
      <c r="F122" s="81">
        <v>87.89</v>
      </c>
      <c r="G122" s="39" t="s">
        <v>144</v>
      </c>
      <c r="H122" s="16" t="s">
        <v>58</v>
      </c>
    </row>
    <row r="123" spans="1:8" x14ac:dyDescent="0.2">
      <c r="A123" s="23" t="s">
        <v>40</v>
      </c>
      <c r="B123" s="4">
        <v>90</v>
      </c>
      <c r="C123" s="5">
        <v>11.52</v>
      </c>
      <c r="D123" s="5">
        <v>13</v>
      </c>
      <c r="E123" s="5">
        <v>4.05</v>
      </c>
      <c r="F123" s="5">
        <v>189.6</v>
      </c>
      <c r="G123" s="4" t="s">
        <v>41</v>
      </c>
      <c r="H123" s="6" t="s">
        <v>42</v>
      </c>
    </row>
    <row r="124" spans="1:8" ht="21.75" customHeight="1" x14ac:dyDescent="0.2">
      <c r="A124" s="6" t="s">
        <v>141</v>
      </c>
      <c r="B124" s="4">
        <v>150</v>
      </c>
      <c r="C124" s="17">
        <v>3.65</v>
      </c>
      <c r="D124" s="17">
        <v>5.37</v>
      </c>
      <c r="E124" s="17">
        <v>36.68</v>
      </c>
      <c r="F124" s="17">
        <v>209.7</v>
      </c>
      <c r="G124" s="4" t="s">
        <v>142</v>
      </c>
      <c r="H124" s="6" t="s">
        <v>53</v>
      </c>
    </row>
    <row r="125" spans="1:8" ht="20.399999999999999" x14ac:dyDescent="0.2">
      <c r="A125" s="23" t="s">
        <v>48</v>
      </c>
      <c r="B125" s="5">
        <v>60</v>
      </c>
      <c r="C125" s="17">
        <v>0.66</v>
      </c>
      <c r="D125" s="17">
        <v>0.12</v>
      </c>
      <c r="E125" s="17">
        <v>2.2799999999999998</v>
      </c>
      <c r="F125" s="17">
        <v>13.2</v>
      </c>
      <c r="G125" s="5" t="s">
        <v>49</v>
      </c>
      <c r="H125" s="2" t="s">
        <v>50</v>
      </c>
    </row>
    <row r="126" spans="1:8" x14ac:dyDescent="0.2">
      <c r="A126" s="6" t="s">
        <v>76</v>
      </c>
      <c r="B126" s="4">
        <v>200</v>
      </c>
      <c r="C126" s="17">
        <v>0.16</v>
      </c>
      <c r="D126" s="17">
        <v>0.16</v>
      </c>
      <c r="E126" s="17">
        <v>27.88</v>
      </c>
      <c r="F126" s="17">
        <v>114.6</v>
      </c>
      <c r="G126" s="5" t="s">
        <v>77</v>
      </c>
      <c r="H126" s="2" t="s">
        <v>78</v>
      </c>
    </row>
    <row r="127" spans="1:8" x14ac:dyDescent="0.2">
      <c r="A127" s="28" t="s">
        <v>17</v>
      </c>
      <c r="B127" s="13">
        <f>SUM(B122:B126)</f>
        <v>700</v>
      </c>
      <c r="C127" s="29">
        <f>SUM(C122:C126)</f>
        <v>17.55</v>
      </c>
      <c r="D127" s="29">
        <f>SUM(D122:D126)</f>
        <v>23.85</v>
      </c>
      <c r="E127" s="29">
        <f>SUM(E122:E126)</f>
        <v>79.489999999999995</v>
      </c>
      <c r="F127" s="29">
        <f>SUM(F122:F126)</f>
        <v>614.99</v>
      </c>
      <c r="G127" s="13"/>
      <c r="H127" s="6"/>
    </row>
    <row r="128" spans="1:8" x14ac:dyDescent="0.2">
      <c r="A128" s="100" t="s">
        <v>57</v>
      </c>
      <c r="B128" s="100"/>
      <c r="C128" s="100"/>
      <c r="D128" s="100"/>
      <c r="E128" s="100"/>
      <c r="F128" s="100"/>
      <c r="G128" s="100"/>
      <c r="H128" s="100"/>
    </row>
    <row r="129" spans="1:8" x14ac:dyDescent="0.2">
      <c r="A129" s="98" t="s">
        <v>2</v>
      </c>
      <c r="B129" s="100" t="s">
        <v>3</v>
      </c>
      <c r="C129" s="100"/>
      <c r="D129" s="100"/>
      <c r="E129" s="100"/>
      <c r="F129" s="100"/>
      <c r="G129" s="98" t="s">
        <v>4</v>
      </c>
      <c r="H129" s="98" t="s">
        <v>5</v>
      </c>
    </row>
    <row r="130" spans="1:8" ht="11.55" customHeight="1" x14ac:dyDescent="0.2">
      <c r="A130" s="98"/>
      <c r="B130" s="13" t="s">
        <v>6</v>
      </c>
      <c r="C130" s="14" t="s">
        <v>7</v>
      </c>
      <c r="D130" s="14" t="s">
        <v>8</v>
      </c>
      <c r="E130" s="14" t="s">
        <v>9</v>
      </c>
      <c r="F130" s="14" t="s">
        <v>10</v>
      </c>
      <c r="G130" s="98"/>
      <c r="H130" s="98"/>
    </row>
    <row r="131" spans="1:8" x14ac:dyDescent="0.2">
      <c r="A131" s="98" t="s">
        <v>11</v>
      </c>
      <c r="B131" s="98"/>
      <c r="C131" s="98"/>
      <c r="D131" s="98"/>
      <c r="E131" s="98"/>
      <c r="F131" s="98"/>
      <c r="G131" s="98"/>
      <c r="H131" s="98"/>
    </row>
    <row r="132" spans="1:8" ht="22.5" customHeight="1" x14ac:dyDescent="0.2">
      <c r="A132" s="6" t="s">
        <v>167</v>
      </c>
      <c r="B132" s="3">
        <v>200</v>
      </c>
      <c r="C132" s="10">
        <v>23.3</v>
      </c>
      <c r="D132" s="10">
        <v>15.45</v>
      </c>
      <c r="E132" s="10">
        <v>66.55</v>
      </c>
      <c r="F132" s="10">
        <v>500.5</v>
      </c>
      <c r="G132" s="35" t="s">
        <v>166</v>
      </c>
      <c r="H132" s="6" t="s">
        <v>151</v>
      </c>
    </row>
    <row r="133" spans="1:8" s="22" customFormat="1" x14ac:dyDescent="0.2">
      <c r="A133" s="6" t="s">
        <v>31</v>
      </c>
      <c r="B133" s="4">
        <v>100</v>
      </c>
      <c r="C133" s="69">
        <v>0.4</v>
      </c>
      <c r="D133" s="69">
        <v>0.4</v>
      </c>
      <c r="E133" s="69">
        <f>19.6/2</f>
        <v>9.8000000000000007</v>
      </c>
      <c r="F133" s="69">
        <f>94/2</f>
        <v>47</v>
      </c>
      <c r="G133" s="4" t="s">
        <v>32</v>
      </c>
      <c r="H133" s="6" t="s">
        <v>33</v>
      </c>
    </row>
    <row r="134" spans="1:8" x14ac:dyDescent="0.2">
      <c r="A134" s="43" t="s">
        <v>34</v>
      </c>
      <c r="B134" s="5">
        <v>222</v>
      </c>
      <c r="C134" s="26">
        <v>0.13</v>
      </c>
      <c r="D134" s="26">
        <v>0.02</v>
      </c>
      <c r="E134" s="26">
        <v>15.2</v>
      </c>
      <c r="F134" s="26">
        <v>62</v>
      </c>
      <c r="G134" s="4" t="s">
        <v>35</v>
      </c>
      <c r="H134" s="23" t="s">
        <v>36</v>
      </c>
    </row>
    <row r="135" spans="1:8" x14ac:dyDescent="0.2">
      <c r="A135" s="28" t="s">
        <v>17</v>
      </c>
      <c r="B135" s="13">
        <f>SUM(B132:B134)</f>
        <v>522</v>
      </c>
      <c r="C135" s="13">
        <f t="shared" ref="C135:F135" si="0">SUM(C132:C134)</f>
        <v>23.83</v>
      </c>
      <c r="D135" s="13">
        <f t="shared" si="0"/>
        <v>15.87</v>
      </c>
      <c r="E135" s="13">
        <f t="shared" si="0"/>
        <v>91.55</v>
      </c>
      <c r="F135" s="13">
        <f t="shared" si="0"/>
        <v>609.5</v>
      </c>
      <c r="G135" s="13"/>
      <c r="H135" s="6"/>
    </row>
    <row r="136" spans="1:8" x14ac:dyDescent="0.2">
      <c r="A136" s="100" t="s">
        <v>84</v>
      </c>
      <c r="B136" s="100"/>
      <c r="C136" s="100"/>
      <c r="D136" s="100"/>
      <c r="E136" s="100"/>
      <c r="F136" s="100"/>
      <c r="G136" s="100"/>
      <c r="H136" s="100"/>
    </row>
    <row r="137" spans="1:8" ht="12.75" customHeight="1" x14ac:dyDescent="0.2">
      <c r="A137" s="6" t="s">
        <v>117</v>
      </c>
      <c r="B137" s="31">
        <v>200</v>
      </c>
      <c r="C137" s="32">
        <v>1.87</v>
      </c>
      <c r="D137" s="32">
        <v>2.2599999999999998</v>
      </c>
      <c r="E137" s="32">
        <v>13.5</v>
      </c>
      <c r="F137" s="32">
        <v>91.2</v>
      </c>
      <c r="G137" s="68" t="s">
        <v>118</v>
      </c>
      <c r="H137" s="9" t="s">
        <v>119</v>
      </c>
    </row>
    <row r="138" spans="1:8" ht="12" customHeight="1" x14ac:dyDescent="0.2">
      <c r="A138" s="40" t="s">
        <v>91</v>
      </c>
      <c r="B138" s="41">
        <v>90</v>
      </c>
      <c r="C138" s="10">
        <v>15.1</v>
      </c>
      <c r="D138" s="10">
        <v>8.9</v>
      </c>
      <c r="E138" s="10">
        <v>8.5</v>
      </c>
      <c r="F138" s="10">
        <v>177.5</v>
      </c>
      <c r="G138" s="42" t="s">
        <v>267</v>
      </c>
      <c r="H138" s="9" t="s">
        <v>79</v>
      </c>
    </row>
    <row r="139" spans="1:8" x14ac:dyDescent="0.2">
      <c r="A139" s="6" t="s">
        <v>66</v>
      </c>
      <c r="B139" s="4">
        <v>150</v>
      </c>
      <c r="C139" s="17">
        <v>3.44</v>
      </c>
      <c r="D139" s="17">
        <v>13.15</v>
      </c>
      <c r="E139" s="17">
        <v>27.92</v>
      </c>
      <c r="F139" s="17">
        <v>243.75</v>
      </c>
      <c r="G139" s="4" t="s">
        <v>67</v>
      </c>
      <c r="H139" s="2" t="s">
        <v>68</v>
      </c>
    </row>
    <row r="140" spans="1:8" x14ac:dyDescent="0.2">
      <c r="A140" s="6" t="s">
        <v>24</v>
      </c>
      <c r="B140" s="4">
        <v>200</v>
      </c>
      <c r="C140" s="5">
        <v>0.15</v>
      </c>
      <c r="D140" s="5">
        <v>0.06</v>
      </c>
      <c r="E140" s="5">
        <v>20.65</v>
      </c>
      <c r="F140" s="5">
        <v>82.9</v>
      </c>
      <c r="G140" s="5" t="s">
        <v>25</v>
      </c>
      <c r="H140" s="2" t="s">
        <v>26</v>
      </c>
    </row>
    <row r="141" spans="1:8" x14ac:dyDescent="0.2">
      <c r="A141" s="28" t="s">
        <v>17</v>
      </c>
      <c r="B141" s="13">
        <f>SUM(B137:B140)</f>
        <v>640</v>
      </c>
      <c r="C141" s="29">
        <f>SUM(C137:C140)</f>
        <v>20.56</v>
      </c>
      <c r="D141" s="29">
        <f>SUM(D137:D140)</f>
        <v>24.37</v>
      </c>
      <c r="E141" s="29">
        <f>SUM(E137:E140)</f>
        <v>70.569999999999993</v>
      </c>
      <c r="F141" s="29">
        <f>SUM(F137:F140)</f>
        <v>595.35</v>
      </c>
      <c r="G141" s="13"/>
      <c r="H141" s="6"/>
    </row>
    <row r="142" spans="1:8" x14ac:dyDescent="0.2">
      <c r="A142" s="100" t="s">
        <v>65</v>
      </c>
      <c r="B142" s="100"/>
      <c r="C142" s="100"/>
      <c r="D142" s="100"/>
      <c r="E142" s="100"/>
      <c r="F142" s="100"/>
      <c r="G142" s="100"/>
      <c r="H142" s="100"/>
    </row>
    <row r="143" spans="1:8" x14ac:dyDescent="0.2">
      <c r="A143" s="98" t="s">
        <v>2</v>
      </c>
      <c r="B143" s="100" t="s">
        <v>3</v>
      </c>
      <c r="C143" s="100"/>
      <c r="D143" s="100"/>
      <c r="E143" s="100"/>
      <c r="F143" s="100"/>
      <c r="G143" s="98" t="s">
        <v>4</v>
      </c>
      <c r="H143" s="98" t="s">
        <v>5</v>
      </c>
    </row>
    <row r="144" spans="1:8" ht="11.55" customHeight="1" x14ac:dyDescent="0.2">
      <c r="A144" s="98"/>
      <c r="B144" s="13" t="s">
        <v>6</v>
      </c>
      <c r="C144" s="14" t="s">
        <v>7</v>
      </c>
      <c r="D144" s="14" t="s">
        <v>8</v>
      </c>
      <c r="E144" s="14" t="s">
        <v>9</v>
      </c>
      <c r="F144" s="14" t="s">
        <v>10</v>
      </c>
      <c r="G144" s="98"/>
      <c r="H144" s="98"/>
    </row>
    <row r="145" spans="1:8" x14ac:dyDescent="0.2">
      <c r="A145" s="98" t="s">
        <v>11</v>
      </c>
      <c r="B145" s="98"/>
      <c r="C145" s="99"/>
      <c r="D145" s="99"/>
      <c r="E145" s="99"/>
      <c r="F145" s="99"/>
      <c r="G145" s="98"/>
      <c r="H145" s="98"/>
    </row>
    <row r="146" spans="1:8" ht="13.5" customHeight="1" x14ac:dyDescent="0.2">
      <c r="A146" s="58" t="s">
        <v>164</v>
      </c>
      <c r="B146" s="3">
        <v>100</v>
      </c>
      <c r="C146" s="10">
        <v>14.1</v>
      </c>
      <c r="D146" s="10">
        <v>15.3</v>
      </c>
      <c r="E146" s="10">
        <v>3.2</v>
      </c>
      <c r="F146" s="10">
        <v>205.9</v>
      </c>
      <c r="G146" s="1" t="s">
        <v>165</v>
      </c>
      <c r="H146" s="2" t="s">
        <v>126</v>
      </c>
    </row>
    <row r="147" spans="1:8" ht="12" customHeight="1" x14ac:dyDescent="0.2">
      <c r="A147" s="23" t="s">
        <v>145</v>
      </c>
      <c r="B147" s="5">
        <v>180</v>
      </c>
      <c r="C147" s="34">
        <v>10.32</v>
      </c>
      <c r="D147" s="34">
        <v>7.31</v>
      </c>
      <c r="E147" s="34">
        <v>46.37</v>
      </c>
      <c r="F147" s="34">
        <v>292.5</v>
      </c>
      <c r="G147" s="4" t="s">
        <v>146</v>
      </c>
      <c r="H147" s="2" t="s">
        <v>60</v>
      </c>
    </row>
    <row r="148" spans="1:8" x14ac:dyDescent="0.2">
      <c r="A148" s="43" t="s">
        <v>34</v>
      </c>
      <c r="B148" s="5">
        <v>222</v>
      </c>
      <c r="C148" s="26">
        <v>0.13</v>
      </c>
      <c r="D148" s="26">
        <v>0.02</v>
      </c>
      <c r="E148" s="26">
        <v>15.2</v>
      </c>
      <c r="F148" s="26">
        <v>62</v>
      </c>
      <c r="G148" s="4" t="s">
        <v>35</v>
      </c>
      <c r="H148" s="23" t="s">
        <v>36</v>
      </c>
    </row>
    <row r="149" spans="1:8" x14ac:dyDescent="0.2">
      <c r="A149" s="28" t="s">
        <v>17</v>
      </c>
      <c r="B149" s="13">
        <f>SUM(B146:B148)</f>
        <v>502</v>
      </c>
      <c r="C149" s="29">
        <f>SUM(C146:C148)</f>
        <v>24.55</v>
      </c>
      <c r="D149" s="29">
        <f>SUM(D146:D148)</f>
        <v>22.63</v>
      </c>
      <c r="E149" s="29">
        <f>SUM(E146:E148)</f>
        <v>64.77</v>
      </c>
      <c r="F149" s="29">
        <f>SUM(F146:F148)</f>
        <v>560.4</v>
      </c>
      <c r="G149" s="13"/>
      <c r="H149" s="6"/>
    </row>
    <row r="150" spans="1:8" x14ac:dyDescent="0.2">
      <c r="A150" s="100" t="s">
        <v>84</v>
      </c>
      <c r="B150" s="100"/>
      <c r="C150" s="100"/>
      <c r="D150" s="100"/>
      <c r="E150" s="100"/>
      <c r="F150" s="100"/>
      <c r="G150" s="100"/>
      <c r="H150" s="100"/>
    </row>
    <row r="151" spans="1:8" ht="12.75" customHeight="1" x14ac:dyDescent="0.2">
      <c r="A151" s="6" t="s">
        <v>147</v>
      </c>
      <c r="B151" s="5">
        <v>200</v>
      </c>
      <c r="C151" s="17">
        <v>1.2</v>
      </c>
      <c r="D151" s="17">
        <v>5.2</v>
      </c>
      <c r="E151" s="17">
        <v>6.5</v>
      </c>
      <c r="F151" s="17">
        <v>77.010000000000005</v>
      </c>
      <c r="G151" s="5" t="s">
        <v>80</v>
      </c>
      <c r="H151" s="43" t="s">
        <v>70</v>
      </c>
    </row>
    <row r="152" spans="1:8" x14ac:dyDescent="0.2">
      <c r="A152" s="2" t="s">
        <v>102</v>
      </c>
      <c r="B152" s="31">
        <v>90</v>
      </c>
      <c r="C152" s="10">
        <v>11.02</v>
      </c>
      <c r="D152" s="10">
        <v>13.95</v>
      </c>
      <c r="E152" s="10">
        <v>8.4</v>
      </c>
      <c r="F152" s="10">
        <v>203.2</v>
      </c>
      <c r="G152" s="39" t="s">
        <v>103</v>
      </c>
      <c r="H152" s="6" t="s">
        <v>59</v>
      </c>
    </row>
    <row r="153" spans="1:8" ht="12" customHeight="1" x14ac:dyDescent="0.2">
      <c r="A153" s="6" t="s">
        <v>157</v>
      </c>
      <c r="B153" s="31">
        <v>150</v>
      </c>
      <c r="C153" s="10">
        <v>6.6</v>
      </c>
      <c r="D153" s="10">
        <v>5.73</v>
      </c>
      <c r="E153" s="10">
        <v>37.880000000000003</v>
      </c>
      <c r="F153" s="10">
        <v>229.5</v>
      </c>
      <c r="G153" s="35" t="s">
        <v>158</v>
      </c>
      <c r="H153" s="44" t="s">
        <v>98</v>
      </c>
    </row>
    <row r="154" spans="1:8" ht="20.399999999999999" x14ac:dyDescent="0.2">
      <c r="A154" s="23" t="s">
        <v>48</v>
      </c>
      <c r="B154" s="5">
        <v>60</v>
      </c>
      <c r="C154" s="17">
        <v>0.66</v>
      </c>
      <c r="D154" s="17">
        <v>0.12</v>
      </c>
      <c r="E154" s="17">
        <v>2.2799999999999998</v>
      </c>
      <c r="F154" s="17">
        <v>13.2</v>
      </c>
      <c r="G154" s="5" t="s">
        <v>49</v>
      </c>
      <c r="H154" s="2" t="s">
        <v>50</v>
      </c>
    </row>
    <row r="155" spans="1:8" x14ac:dyDescent="0.2">
      <c r="A155" s="6" t="s">
        <v>263</v>
      </c>
      <c r="B155" s="4">
        <v>200</v>
      </c>
      <c r="C155" s="4">
        <v>0</v>
      </c>
      <c r="D155" s="4">
        <v>0</v>
      </c>
      <c r="E155" s="4">
        <v>19.97</v>
      </c>
      <c r="F155" s="4">
        <v>76</v>
      </c>
      <c r="G155" s="4" t="s">
        <v>264</v>
      </c>
      <c r="H155" s="2" t="s">
        <v>56</v>
      </c>
    </row>
    <row r="156" spans="1:8" x14ac:dyDescent="0.2">
      <c r="A156" s="28" t="s">
        <v>17</v>
      </c>
      <c r="B156" s="13">
        <f>SUM(B151:B155)</f>
        <v>700</v>
      </c>
      <c r="C156" s="29">
        <f>SUM(C151:C155)</f>
        <v>19.48</v>
      </c>
      <c r="D156" s="29">
        <f>SUM(D151:D155)</f>
        <v>25</v>
      </c>
      <c r="E156" s="29">
        <f>SUM(E151:E155)</f>
        <v>75.03</v>
      </c>
      <c r="F156" s="29">
        <f>SUM(F151:F155)</f>
        <v>598.91</v>
      </c>
      <c r="G156" s="13"/>
      <c r="H156" s="6"/>
    </row>
  </sheetData>
  <mergeCells count="73">
    <mergeCell ref="A2:H2"/>
    <mergeCell ref="A3:H3"/>
    <mergeCell ref="A4:A5"/>
    <mergeCell ref="B4:F4"/>
    <mergeCell ref="G4:G5"/>
    <mergeCell ref="H4:H5"/>
    <mergeCell ref="A6:H6"/>
    <mergeCell ref="A12:H12"/>
    <mergeCell ref="A20:H20"/>
    <mergeCell ref="A21:A22"/>
    <mergeCell ref="B21:F21"/>
    <mergeCell ref="G21:G22"/>
    <mergeCell ref="H21:H22"/>
    <mergeCell ref="A23:H23"/>
    <mergeCell ref="A28:H28"/>
    <mergeCell ref="A35:H35"/>
    <mergeCell ref="A36:A37"/>
    <mergeCell ref="B36:F36"/>
    <mergeCell ref="G36:G37"/>
    <mergeCell ref="H36:H37"/>
    <mergeCell ref="A38:H38"/>
    <mergeCell ref="A44:H44"/>
    <mergeCell ref="A51:H51"/>
    <mergeCell ref="A52:A53"/>
    <mergeCell ref="B52:F52"/>
    <mergeCell ref="G52:G53"/>
    <mergeCell ref="H52:H53"/>
    <mergeCell ref="A69:H69"/>
    <mergeCell ref="A75:H75"/>
    <mergeCell ref="A54:H54"/>
    <mergeCell ref="A59:H59"/>
    <mergeCell ref="A66:H66"/>
    <mergeCell ref="A67:A68"/>
    <mergeCell ref="B67:F67"/>
    <mergeCell ref="G67:G68"/>
    <mergeCell ref="H67:H68"/>
    <mergeCell ref="A81:H81"/>
    <mergeCell ref="A82:H82"/>
    <mergeCell ref="A83:A84"/>
    <mergeCell ref="B83:F83"/>
    <mergeCell ref="G83:G84"/>
    <mergeCell ref="H83:H84"/>
    <mergeCell ref="A85:H85"/>
    <mergeCell ref="A90:H90"/>
    <mergeCell ref="A96:H96"/>
    <mergeCell ref="A97:A98"/>
    <mergeCell ref="B97:F97"/>
    <mergeCell ref="G97:G98"/>
    <mergeCell ref="H97:H98"/>
    <mergeCell ref="H129:H130"/>
    <mergeCell ref="A99:H99"/>
    <mergeCell ref="A104:H104"/>
    <mergeCell ref="A111:H111"/>
    <mergeCell ref="A112:A113"/>
    <mergeCell ref="B112:F112"/>
    <mergeCell ref="G112:G113"/>
    <mergeCell ref="H112:H113"/>
    <mergeCell ref="A1:H1"/>
    <mergeCell ref="A145:H145"/>
    <mergeCell ref="A150:H150"/>
    <mergeCell ref="A131:H131"/>
    <mergeCell ref="A136:H136"/>
    <mergeCell ref="A142:H142"/>
    <mergeCell ref="A143:A144"/>
    <mergeCell ref="B143:F143"/>
    <mergeCell ref="G143:G144"/>
    <mergeCell ref="H143:H144"/>
    <mergeCell ref="A114:H114"/>
    <mergeCell ref="A121:H121"/>
    <mergeCell ref="A128:H128"/>
    <mergeCell ref="A129:A130"/>
    <mergeCell ref="B129:F129"/>
    <mergeCell ref="G129:G130"/>
  </mergeCells>
  <pageMargins left="0.19685039370078741" right="0.19685039370078741" top="0.19685039370078741" bottom="0.19685039370078741" header="0.19685039370078741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157"/>
  <sheetViews>
    <sheetView zoomScale="130" zoomScaleNormal="130" workbookViewId="0">
      <pane ySplit="1" topLeftCell="A2" activePane="bottomLeft" state="frozen"/>
      <selection pane="bottomLeft" sqref="A1:XFD1048576"/>
    </sheetView>
  </sheetViews>
  <sheetFormatPr defaultRowHeight="10.199999999999999" x14ac:dyDescent="0.2"/>
  <cols>
    <col min="1" max="1" width="32.77734375" style="12" customWidth="1"/>
    <col min="2" max="2" width="7.77734375" style="12" customWidth="1"/>
    <col min="3" max="3" width="8.5546875" style="70" customWidth="1"/>
    <col min="4" max="4" width="8.21875" style="70" customWidth="1"/>
    <col min="5" max="5" width="9.44140625" style="70" customWidth="1"/>
    <col min="6" max="6" width="7.77734375" style="70" customWidth="1"/>
    <col min="7" max="7" width="8.44140625" style="71" customWidth="1"/>
    <col min="8" max="8" width="17.21875" style="12" customWidth="1"/>
    <col min="9" max="256" width="9.21875" style="12"/>
    <col min="257" max="257" width="32.77734375" style="12" customWidth="1"/>
    <col min="258" max="258" width="7.77734375" style="12" customWidth="1"/>
    <col min="259" max="259" width="8.5546875" style="12" customWidth="1"/>
    <col min="260" max="260" width="8.21875" style="12" customWidth="1"/>
    <col min="261" max="261" width="9.44140625" style="12" customWidth="1"/>
    <col min="262" max="262" width="7.77734375" style="12" customWidth="1"/>
    <col min="263" max="263" width="8.44140625" style="12" customWidth="1"/>
    <col min="264" max="264" width="17.21875" style="12" customWidth="1"/>
    <col min="265" max="512" width="9.21875" style="12"/>
    <col min="513" max="513" width="32.77734375" style="12" customWidth="1"/>
    <col min="514" max="514" width="7.77734375" style="12" customWidth="1"/>
    <col min="515" max="515" width="8.5546875" style="12" customWidth="1"/>
    <col min="516" max="516" width="8.21875" style="12" customWidth="1"/>
    <col min="517" max="517" width="9.44140625" style="12" customWidth="1"/>
    <col min="518" max="518" width="7.77734375" style="12" customWidth="1"/>
    <col min="519" max="519" width="8.44140625" style="12" customWidth="1"/>
    <col min="520" max="520" width="17.21875" style="12" customWidth="1"/>
    <col min="521" max="768" width="9.21875" style="12"/>
    <col min="769" max="769" width="32.77734375" style="12" customWidth="1"/>
    <col min="770" max="770" width="7.77734375" style="12" customWidth="1"/>
    <col min="771" max="771" width="8.5546875" style="12" customWidth="1"/>
    <col min="772" max="772" width="8.21875" style="12" customWidth="1"/>
    <col min="773" max="773" width="9.44140625" style="12" customWidth="1"/>
    <col min="774" max="774" width="7.77734375" style="12" customWidth="1"/>
    <col min="775" max="775" width="8.44140625" style="12" customWidth="1"/>
    <col min="776" max="776" width="17.21875" style="12" customWidth="1"/>
    <col min="777" max="1024" width="9.21875" style="12"/>
    <col min="1025" max="1025" width="32.77734375" style="12" customWidth="1"/>
    <col min="1026" max="1026" width="7.77734375" style="12" customWidth="1"/>
    <col min="1027" max="1027" width="8.5546875" style="12" customWidth="1"/>
    <col min="1028" max="1028" width="8.21875" style="12" customWidth="1"/>
    <col min="1029" max="1029" width="9.44140625" style="12" customWidth="1"/>
    <col min="1030" max="1030" width="7.77734375" style="12" customWidth="1"/>
    <col min="1031" max="1031" width="8.44140625" style="12" customWidth="1"/>
    <col min="1032" max="1032" width="17.21875" style="12" customWidth="1"/>
    <col min="1033" max="1280" width="9.21875" style="12"/>
    <col min="1281" max="1281" width="32.77734375" style="12" customWidth="1"/>
    <col min="1282" max="1282" width="7.77734375" style="12" customWidth="1"/>
    <col min="1283" max="1283" width="8.5546875" style="12" customWidth="1"/>
    <col min="1284" max="1284" width="8.21875" style="12" customWidth="1"/>
    <col min="1285" max="1285" width="9.44140625" style="12" customWidth="1"/>
    <col min="1286" max="1286" width="7.77734375" style="12" customWidth="1"/>
    <col min="1287" max="1287" width="8.44140625" style="12" customWidth="1"/>
    <col min="1288" max="1288" width="17.21875" style="12" customWidth="1"/>
    <col min="1289" max="1536" width="9.21875" style="12"/>
    <col min="1537" max="1537" width="32.77734375" style="12" customWidth="1"/>
    <col min="1538" max="1538" width="7.77734375" style="12" customWidth="1"/>
    <col min="1539" max="1539" width="8.5546875" style="12" customWidth="1"/>
    <col min="1540" max="1540" width="8.21875" style="12" customWidth="1"/>
    <col min="1541" max="1541" width="9.44140625" style="12" customWidth="1"/>
    <col min="1542" max="1542" width="7.77734375" style="12" customWidth="1"/>
    <col min="1543" max="1543" width="8.44140625" style="12" customWidth="1"/>
    <col min="1544" max="1544" width="17.21875" style="12" customWidth="1"/>
    <col min="1545" max="1792" width="9.21875" style="12"/>
    <col min="1793" max="1793" width="32.77734375" style="12" customWidth="1"/>
    <col min="1794" max="1794" width="7.77734375" style="12" customWidth="1"/>
    <col min="1795" max="1795" width="8.5546875" style="12" customWidth="1"/>
    <col min="1796" max="1796" width="8.21875" style="12" customWidth="1"/>
    <col min="1797" max="1797" width="9.44140625" style="12" customWidth="1"/>
    <col min="1798" max="1798" width="7.77734375" style="12" customWidth="1"/>
    <col min="1799" max="1799" width="8.44140625" style="12" customWidth="1"/>
    <col min="1800" max="1800" width="17.21875" style="12" customWidth="1"/>
    <col min="1801" max="2048" width="9.21875" style="12"/>
    <col min="2049" max="2049" width="32.77734375" style="12" customWidth="1"/>
    <col min="2050" max="2050" width="7.77734375" style="12" customWidth="1"/>
    <col min="2051" max="2051" width="8.5546875" style="12" customWidth="1"/>
    <col min="2052" max="2052" width="8.21875" style="12" customWidth="1"/>
    <col min="2053" max="2053" width="9.44140625" style="12" customWidth="1"/>
    <col min="2054" max="2054" width="7.77734375" style="12" customWidth="1"/>
    <col min="2055" max="2055" width="8.44140625" style="12" customWidth="1"/>
    <col min="2056" max="2056" width="17.21875" style="12" customWidth="1"/>
    <col min="2057" max="2304" width="9.21875" style="12"/>
    <col min="2305" max="2305" width="32.77734375" style="12" customWidth="1"/>
    <col min="2306" max="2306" width="7.77734375" style="12" customWidth="1"/>
    <col min="2307" max="2307" width="8.5546875" style="12" customWidth="1"/>
    <col min="2308" max="2308" width="8.21875" style="12" customWidth="1"/>
    <col min="2309" max="2309" width="9.44140625" style="12" customWidth="1"/>
    <col min="2310" max="2310" width="7.77734375" style="12" customWidth="1"/>
    <col min="2311" max="2311" width="8.44140625" style="12" customWidth="1"/>
    <col min="2312" max="2312" width="17.21875" style="12" customWidth="1"/>
    <col min="2313" max="2560" width="9.21875" style="12"/>
    <col min="2561" max="2561" width="32.77734375" style="12" customWidth="1"/>
    <col min="2562" max="2562" width="7.77734375" style="12" customWidth="1"/>
    <col min="2563" max="2563" width="8.5546875" style="12" customWidth="1"/>
    <col min="2564" max="2564" width="8.21875" style="12" customWidth="1"/>
    <col min="2565" max="2565" width="9.44140625" style="12" customWidth="1"/>
    <col min="2566" max="2566" width="7.77734375" style="12" customWidth="1"/>
    <col min="2567" max="2567" width="8.44140625" style="12" customWidth="1"/>
    <col min="2568" max="2568" width="17.21875" style="12" customWidth="1"/>
    <col min="2569" max="2816" width="9.21875" style="12"/>
    <col min="2817" max="2817" width="32.77734375" style="12" customWidth="1"/>
    <col min="2818" max="2818" width="7.77734375" style="12" customWidth="1"/>
    <col min="2819" max="2819" width="8.5546875" style="12" customWidth="1"/>
    <col min="2820" max="2820" width="8.21875" style="12" customWidth="1"/>
    <col min="2821" max="2821" width="9.44140625" style="12" customWidth="1"/>
    <col min="2822" max="2822" width="7.77734375" style="12" customWidth="1"/>
    <col min="2823" max="2823" width="8.44140625" style="12" customWidth="1"/>
    <col min="2824" max="2824" width="17.21875" style="12" customWidth="1"/>
    <col min="2825" max="3072" width="9.21875" style="12"/>
    <col min="3073" max="3073" width="32.77734375" style="12" customWidth="1"/>
    <col min="3074" max="3074" width="7.77734375" style="12" customWidth="1"/>
    <col min="3075" max="3075" width="8.5546875" style="12" customWidth="1"/>
    <col min="3076" max="3076" width="8.21875" style="12" customWidth="1"/>
    <col min="3077" max="3077" width="9.44140625" style="12" customWidth="1"/>
    <col min="3078" max="3078" width="7.77734375" style="12" customWidth="1"/>
    <col min="3079" max="3079" width="8.44140625" style="12" customWidth="1"/>
    <col min="3080" max="3080" width="17.21875" style="12" customWidth="1"/>
    <col min="3081" max="3328" width="9.21875" style="12"/>
    <col min="3329" max="3329" width="32.77734375" style="12" customWidth="1"/>
    <col min="3330" max="3330" width="7.77734375" style="12" customWidth="1"/>
    <col min="3331" max="3331" width="8.5546875" style="12" customWidth="1"/>
    <col min="3332" max="3332" width="8.21875" style="12" customWidth="1"/>
    <col min="3333" max="3333" width="9.44140625" style="12" customWidth="1"/>
    <col min="3334" max="3334" width="7.77734375" style="12" customWidth="1"/>
    <col min="3335" max="3335" width="8.44140625" style="12" customWidth="1"/>
    <col min="3336" max="3336" width="17.21875" style="12" customWidth="1"/>
    <col min="3337" max="3584" width="9.21875" style="12"/>
    <col min="3585" max="3585" width="32.77734375" style="12" customWidth="1"/>
    <col min="3586" max="3586" width="7.77734375" style="12" customWidth="1"/>
    <col min="3587" max="3587" width="8.5546875" style="12" customWidth="1"/>
    <col min="3588" max="3588" width="8.21875" style="12" customWidth="1"/>
    <col min="3589" max="3589" width="9.44140625" style="12" customWidth="1"/>
    <col min="3590" max="3590" width="7.77734375" style="12" customWidth="1"/>
    <col min="3591" max="3591" width="8.44140625" style="12" customWidth="1"/>
    <col min="3592" max="3592" width="17.21875" style="12" customWidth="1"/>
    <col min="3593" max="3840" width="9.21875" style="12"/>
    <col min="3841" max="3841" width="32.77734375" style="12" customWidth="1"/>
    <col min="3842" max="3842" width="7.77734375" style="12" customWidth="1"/>
    <col min="3843" max="3843" width="8.5546875" style="12" customWidth="1"/>
    <col min="3844" max="3844" width="8.21875" style="12" customWidth="1"/>
    <col min="3845" max="3845" width="9.44140625" style="12" customWidth="1"/>
    <col min="3846" max="3846" width="7.77734375" style="12" customWidth="1"/>
    <col min="3847" max="3847" width="8.44140625" style="12" customWidth="1"/>
    <col min="3848" max="3848" width="17.21875" style="12" customWidth="1"/>
    <col min="3849" max="4096" width="9.21875" style="12"/>
    <col min="4097" max="4097" width="32.77734375" style="12" customWidth="1"/>
    <col min="4098" max="4098" width="7.77734375" style="12" customWidth="1"/>
    <col min="4099" max="4099" width="8.5546875" style="12" customWidth="1"/>
    <col min="4100" max="4100" width="8.21875" style="12" customWidth="1"/>
    <col min="4101" max="4101" width="9.44140625" style="12" customWidth="1"/>
    <col min="4102" max="4102" width="7.77734375" style="12" customWidth="1"/>
    <col min="4103" max="4103" width="8.44140625" style="12" customWidth="1"/>
    <col min="4104" max="4104" width="17.21875" style="12" customWidth="1"/>
    <col min="4105" max="4352" width="9.21875" style="12"/>
    <col min="4353" max="4353" width="32.77734375" style="12" customWidth="1"/>
    <col min="4354" max="4354" width="7.77734375" style="12" customWidth="1"/>
    <col min="4355" max="4355" width="8.5546875" style="12" customWidth="1"/>
    <col min="4356" max="4356" width="8.21875" style="12" customWidth="1"/>
    <col min="4357" max="4357" width="9.44140625" style="12" customWidth="1"/>
    <col min="4358" max="4358" width="7.77734375" style="12" customWidth="1"/>
    <col min="4359" max="4359" width="8.44140625" style="12" customWidth="1"/>
    <col min="4360" max="4360" width="17.21875" style="12" customWidth="1"/>
    <col min="4361" max="4608" width="9.21875" style="12"/>
    <col min="4609" max="4609" width="32.77734375" style="12" customWidth="1"/>
    <col min="4610" max="4610" width="7.77734375" style="12" customWidth="1"/>
    <col min="4611" max="4611" width="8.5546875" style="12" customWidth="1"/>
    <col min="4612" max="4612" width="8.21875" style="12" customWidth="1"/>
    <col min="4613" max="4613" width="9.44140625" style="12" customWidth="1"/>
    <col min="4614" max="4614" width="7.77734375" style="12" customWidth="1"/>
    <col min="4615" max="4615" width="8.44140625" style="12" customWidth="1"/>
    <col min="4616" max="4616" width="17.21875" style="12" customWidth="1"/>
    <col min="4617" max="4864" width="9.21875" style="12"/>
    <col min="4865" max="4865" width="32.77734375" style="12" customWidth="1"/>
    <col min="4866" max="4866" width="7.77734375" style="12" customWidth="1"/>
    <col min="4867" max="4867" width="8.5546875" style="12" customWidth="1"/>
    <col min="4868" max="4868" width="8.21875" style="12" customWidth="1"/>
    <col min="4869" max="4869" width="9.44140625" style="12" customWidth="1"/>
    <col min="4870" max="4870" width="7.77734375" style="12" customWidth="1"/>
    <col min="4871" max="4871" width="8.44140625" style="12" customWidth="1"/>
    <col min="4872" max="4872" width="17.21875" style="12" customWidth="1"/>
    <col min="4873" max="5120" width="9.21875" style="12"/>
    <col min="5121" max="5121" width="32.77734375" style="12" customWidth="1"/>
    <col min="5122" max="5122" width="7.77734375" style="12" customWidth="1"/>
    <col min="5123" max="5123" width="8.5546875" style="12" customWidth="1"/>
    <col min="5124" max="5124" width="8.21875" style="12" customWidth="1"/>
    <col min="5125" max="5125" width="9.44140625" style="12" customWidth="1"/>
    <col min="5126" max="5126" width="7.77734375" style="12" customWidth="1"/>
    <col min="5127" max="5127" width="8.44140625" style="12" customWidth="1"/>
    <col min="5128" max="5128" width="17.21875" style="12" customWidth="1"/>
    <col min="5129" max="5376" width="9.21875" style="12"/>
    <col min="5377" max="5377" width="32.77734375" style="12" customWidth="1"/>
    <col min="5378" max="5378" width="7.77734375" style="12" customWidth="1"/>
    <col min="5379" max="5379" width="8.5546875" style="12" customWidth="1"/>
    <col min="5380" max="5380" width="8.21875" style="12" customWidth="1"/>
    <col min="5381" max="5381" width="9.44140625" style="12" customWidth="1"/>
    <col min="5382" max="5382" width="7.77734375" style="12" customWidth="1"/>
    <col min="5383" max="5383" width="8.44140625" style="12" customWidth="1"/>
    <col min="5384" max="5384" width="17.21875" style="12" customWidth="1"/>
    <col min="5385" max="5632" width="9.21875" style="12"/>
    <col min="5633" max="5633" width="32.77734375" style="12" customWidth="1"/>
    <col min="5634" max="5634" width="7.77734375" style="12" customWidth="1"/>
    <col min="5635" max="5635" width="8.5546875" style="12" customWidth="1"/>
    <col min="5636" max="5636" width="8.21875" style="12" customWidth="1"/>
    <col min="5637" max="5637" width="9.44140625" style="12" customWidth="1"/>
    <col min="5638" max="5638" width="7.77734375" style="12" customWidth="1"/>
    <col min="5639" max="5639" width="8.44140625" style="12" customWidth="1"/>
    <col min="5640" max="5640" width="17.21875" style="12" customWidth="1"/>
    <col min="5641" max="5888" width="9.21875" style="12"/>
    <col min="5889" max="5889" width="32.77734375" style="12" customWidth="1"/>
    <col min="5890" max="5890" width="7.77734375" style="12" customWidth="1"/>
    <col min="5891" max="5891" width="8.5546875" style="12" customWidth="1"/>
    <col min="5892" max="5892" width="8.21875" style="12" customWidth="1"/>
    <col min="5893" max="5893" width="9.44140625" style="12" customWidth="1"/>
    <col min="5894" max="5894" width="7.77734375" style="12" customWidth="1"/>
    <col min="5895" max="5895" width="8.44140625" style="12" customWidth="1"/>
    <col min="5896" max="5896" width="17.21875" style="12" customWidth="1"/>
    <col min="5897" max="6144" width="9.21875" style="12"/>
    <col min="6145" max="6145" width="32.77734375" style="12" customWidth="1"/>
    <col min="6146" max="6146" width="7.77734375" style="12" customWidth="1"/>
    <col min="6147" max="6147" width="8.5546875" style="12" customWidth="1"/>
    <col min="6148" max="6148" width="8.21875" style="12" customWidth="1"/>
    <col min="6149" max="6149" width="9.44140625" style="12" customWidth="1"/>
    <col min="6150" max="6150" width="7.77734375" style="12" customWidth="1"/>
    <col min="6151" max="6151" width="8.44140625" style="12" customWidth="1"/>
    <col min="6152" max="6152" width="17.21875" style="12" customWidth="1"/>
    <col min="6153" max="6400" width="9.21875" style="12"/>
    <col min="6401" max="6401" width="32.77734375" style="12" customWidth="1"/>
    <col min="6402" max="6402" width="7.77734375" style="12" customWidth="1"/>
    <col min="6403" max="6403" width="8.5546875" style="12" customWidth="1"/>
    <col min="6404" max="6404" width="8.21875" style="12" customWidth="1"/>
    <col min="6405" max="6405" width="9.44140625" style="12" customWidth="1"/>
    <col min="6406" max="6406" width="7.77734375" style="12" customWidth="1"/>
    <col min="6407" max="6407" width="8.44140625" style="12" customWidth="1"/>
    <col min="6408" max="6408" width="17.21875" style="12" customWidth="1"/>
    <col min="6409" max="6656" width="9.21875" style="12"/>
    <col min="6657" max="6657" width="32.77734375" style="12" customWidth="1"/>
    <col min="6658" max="6658" width="7.77734375" style="12" customWidth="1"/>
    <col min="6659" max="6659" width="8.5546875" style="12" customWidth="1"/>
    <col min="6660" max="6660" width="8.21875" style="12" customWidth="1"/>
    <col min="6661" max="6661" width="9.44140625" style="12" customWidth="1"/>
    <col min="6662" max="6662" width="7.77734375" style="12" customWidth="1"/>
    <col min="6663" max="6663" width="8.44140625" style="12" customWidth="1"/>
    <col min="6664" max="6664" width="17.21875" style="12" customWidth="1"/>
    <col min="6665" max="6912" width="9.21875" style="12"/>
    <col min="6913" max="6913" width="32.77734375" style="12" customWidth="1"/>
    <col min="6914" max="6914" width="7.77734375" style="12" customWidth="1"/>
    <col min="6915" max="6915" width="8.5546875" style="12" customWidth="1"/>
    <col min="6916" max="6916" width="8.21875" style="12" customWidth="1"/>
    <col min="6917" max="6917" width="9.44140625" style="12" customWidth="1"/>
    <col min="6918" max="6918" width="7.77734375" style="12" customWidth="1"/>
    <col min="6919" max="6919" width="8.44140625" style="12" customWidth="1"/>
    <col min="6920" max="6920" width="17.21875" style="12" customWidth="1"/>
    <col min="6921" max="7168" width="9.21875" style="12"/>
    <col min="7169" max="7169" width="32.77734375" style="12" customWidth="1"/>
    <col min="7170" max="7170" width="7.77734375" style="12" customWidth="1"/>
    <col min="7171" max="7171" width="8.5546875" style="12" customWidth="1"/>
    <col min="7172" max="7172" width="8.21875" style="12" customWidth="1"/>
    <col min="7173" max="7173" width="9.44140625" style="12" customWidth="1"/>
    <col min="7174" max="7174" width="7.77734375" style="12" customWidth="1"/>
    <col min="7175" max="7175" width="8.44140625" style="12" customWidth="1"/>
    <col min="7176" max="7176" width="17.21875" style="12" customWidth="1"/>
    <col min="7177" max="7424" width="9.21875" style="12"/>
    <col min="7425" max="7425" width="32.77734375" style="12" customWidth="1"/>
    <col min="7426" max="7426" width="7.77734375" style="12" customWidth="1"/>
    <col min="7427" max="7427" width="8.5546875" style="12" customWidth="1"/>
    <col min="7428" max="7428" width="8.21875" style="12" customWidth="1"/>
    <col min="7429" max="7429" width="9.44140625" style="12" customWidth="1"/>
    <col min="7430" max="7430" width="7.77734375" style="12" customWidth="1"/>
    <col min="7431" max="7431" width="8.44140625" style="12" customWidth="1"/>
    <col min="7432" max="7432" width="17.21875" style="12" customWidth="1"/>
    <col min="7433" max="7680" width="9.21875" style="12"/>
    <col min="7681" max="7681" width="32.77734375" style="12" customWidth="1"/>
    <col min="7682" max="7682" width="7.77734375" style="12" customWidth="1"/>
    <col min="7683" max="7683" width="8.5546875" style="12" customWidth="1"/>
    <col min="7684" max="7684" width="8.21875" style="12" customWidth="1"/>
    <col min="7685" max="7685" width="9.44140625" style="12" customWidth="1"/>
    <col min="7686" max="7686" width="7.77734375" style="12" customWidth="1"/>
    <col min="7687" max="7687" width="8.44140625" style="12" customWidth="1"/>
    <col min="7688" max="7688" width="17.21875" style="12" customWidth="1"/>
    <col min="7689" max="7936" width="9.21875" style="12"/>
    <col min="7937" max="7937" width="32.77734375" style="12" customWidth="1"/>
    <col min="7938" max="7938" width="7.77734375" style="12" customWidth="1"/>
    <col min="7939" max="7939" width="8.5546875" style="12" customWidth="1"/>
    <col min="7940" max="7940" width="8.21875" style="12" customWidth="1"/>
    <col min="7941" max="7941" width="9.44140625" style="12" customWidth="1"/>
    <col min="7942" max="7942" width="7.77734375" style="12" customWidth="1"/>
    <col min="7943" max="7943" width="8.44140625" style="12" customWidth="1"/>
    <col min="7944" max="7944" width="17.21875" style="12" customWidth="1"/>
    <col min="7945" max="8192" width="9.21875" style="12"/>
    <col min="8193" max="8193" width="32.77734375" style="12" customWidth="1"/>
    <col min="8194" max="8194" width="7.77734375" style="12" customWidth="1"/>
    <col min="8195" max="8195" width="8.5546875" style="12" customWidth="1"/>
    <col min="8196" max="8196" width="8.21875" style="12" customWidth="1"/>
    <col min="8197" max="8197" width="9.44140625" style="12" customWidth="1"/>
    <col min="8198" max="8198" width="7.77734375" style="12" customWidth="1"/>
    <col min="8199" max="8199" width="8.44140625" style="12" customWidth="1"/>
    <col min="8200" max="8200" width="17.21875" style="12" customWidth="1"/>
    <col min="8201" max="8448" width="9.21875" style="12"/>
    <col min="8449" max="8449" width="32.77734375" style="12" customWidth="1"/>
    <col min="8450" max="8450" width="7.77734375" style="12" customWidth="1"/>
    <col min="8451" max="8451" width="8.5546875" style="12" customWidth="1"/>
    <col min="8452" max="8452" width="8.21875" style="12" customWidth="1"/>
    <col min="8453" max="8453" width="9.44140625" style="12" customWidth="1"/>
    <col min="8454" max="8454" width="7.77734375" style="12" customWidth="1"/>
    <col min="8455" max="8455" width="8.44140625" style="12" customWidth="1"/>
    <col min="8456" max="8456" width="17.21875" style="12" customWidth="1"/>
    <col min="8457" max="8704" width="9.21875" style="12"/>
    <col min="8705" max="8705" width="32.77734375" style="12" customWidth="1"/>
    <col min="8706" max="8706" width="7.77734375" style="12" customWidth="1"/>
    <col min="8707" max="8707" width="8.5546875" style="12" customWidth="1"/>
    <col min="8708" max="8708" width="8.21875" style="12" customWidth="1"/>
    <col min="8709" max="8709" width="9.44140625" style="12" customWidth="1"/>
    <col min="8710" max="8710" width="7.77734375" style="12" customWidth="1"/>
    <col min="8711" max="8711" width="8.44140625" style="12" customWidth="1"/>
    <col min="8712" max="8712" width="17.21875" style="12" customWidth="1"/>
    <col min="8713" max="8960" width="9.21875" style="12"/>
    <col min="8961" max="8961" width="32.77734375" style="12" customWidth="1"/>
    <col min="8962" max="8962" width="7.77734375" style="12" customWidth="1"/>
    <col min="8963" max="8963" width="8.5546875" style="12" customWidth="1"/>
    <col min="8964" max="8964" width="8.21875" style="12" customWidth="1"/>
    <col min="8965" max="8965" width="9.44140625" style="12" customWidth="1"/>
    <col min="8966" max="8966" width="7.77734375" style="12" customWidth="1"/>
    <col min="8967" max="8967" width="8.44140625" style="12" customWidth="1"/>
    <col min="8968" max="8968" width="17.21875" style="12" customWidth="1"/>
    <col min="8969" max="9216" width="9.21875" style="12"/>
    <col min="9217" max="9217" width="32.77734375" style="12" customWidth="1"/>
    <col min="9218" max="9218" width="7.77734375" style="12" customWidth="1"/>
    <col min="9219" max="9219" width="8.5546875" style="12" customWidth="1"/>
    <col min="9220" max="9220" width="8.21875" style="12" customWidth="1"/>
    <col min="9221" max="9221" width="9.44140625" style="12" customWidth="1"/>
    <col min="9222" max="9222" width="7.77734375" style="12" customWidth="1"/>
    <col min="9223" max="9223" width="8.44140625" style="12" customWidth="1"/>
    <col min="9224" max="9224" width="17.21875" style="12" customWidth="1"/>
    <col min="9225" max="9472" width="9.21875" style="12"/>
    <col min="9473" max="9473" width="32.77734375" style="12" customWidth="1"/>
    <col min="9474" max="9474" width="7.77734375" style="12" customWidth="1"/>
    <col min="9475" max="9475" width="8.5546875" style="12" customWidth="1"/>
    <col min="9476" max="9476" width="8.21875" style="12" customWidth="1"/>
    <col min="9477" max="9477" width="9.44140625" style="12" customWidth="1"/>
    <col min="9478" max="9478" width="7.77734375" style="12" customWidth="1"/>
    <col min="9479" max="9479" width="8.44140625" style="12" customWidth="1"/>
    <col min="9480" max="9480" width="17.21875" style="12" customWidth="1"/>
    <col min="9481" max="9728" width="9.21875" style="12"/>
    <col min="9729" max="9729" width="32.77734375" style="12" customWidth="1"/>
    <col min="9730" max="9730" width="7.77734375" style="12" customWidth="1"/>
    <col min="9731" max="9731" width="8.5546875" style="12" customWidth="1"/>
    <col min="9732" max="9732" width="8.21875" style="12" customWidth="1"/>
    <col min="9733" max="9733" width="9.44140625" style="12" customWidth="1"/>
    <col min="9734" max="9734" width="7.77734375" style="12" customWidth="1"/>
    <col min="9735" max="9735" width="8.44140625" style="12" customWidth="1"/>
    <col min="9736" max="9736" width="17.21875" style="12" customWidth="1"/>
    <col min="9737" max="9984" width="9.21875" style="12"/>
    <col min="9985" max="9985" width="32.77734375" style="12" customWidth="1"/>
    <col min="9986" max="9986" width="7.77734375" style="12" customWidth="1"/>
    <col min="9987" max="9987" width="8.5546875" style="12" customWidth="1"/>
    <col min="9988" max="9988" width="8.21875" style="12" customWidth="1"/>
    <col min="9989" max="9989" width="9.44140625" style="12" customWidth="1"/>
    <col min="9990" max="9990" width="7.77734375" style="12" customWidth="1"/>
    <col min="9991" max="9991" width="8.44140625" style="12" customWidth="1"/>
    <col min="9992" max="9992" width="17.21875" style="12" customWidth="1"/>
    <col min="9993" max="10240" width="9.21875" style="12"/>
    <col min="10241" max="10241" width="32.77734375" style="12" customWidth="1"/>
    <col min="10242" max="10242" width="7.77734375" style="12" customWidth="1"/>
    <col min="10243" max="10243" width="8.5546875" style="12" customWidth="1"/>
    <col min="10244" max="10244" width="8.21875" style="12" customWidth="1"/>
    <col min="10245" max="10245" width="9.44140625" style="12" customWidth="1"/>
    <col min="10246" max="10246" width="7.77734375" style="12" customWidth="1"/>
    <col min="10247" max="10247" width="8.44140625" style="12" customWidth="1"/>
    <col min="10248" max="10248" width="17.21875" style="12" customWidth="1"/>
    <col min="10249" max="10496" width="9.21875" style="12"/>
    <col min="10497" max="10497" width="32.77734375" style="12" customWidth="1"/>
    <col min="10498" max="10498" width="7.77734375" style="12" customWidth="1"/>
    <col min="10499" max="10499" width="8.5546875" style="12" customWidth="1"/>
    <col min="10500" max="10500" width="8.21875" style="12" customWidth="1"/>
    <col min="10501" max="10501" width="9.44140625" style="12" customWidth="1"/>
    <col min="10502" max="10502" width="7.77734375" style="12" customWidth="1"/>
    <col min="10503" max="10503" width="8.44140625" style="12" customWidth="1"/>
    <col min="10504" max="10504" width="17.21875" style="12" customWidth="1"/>
    <col min="10505" max="10752" width="9.21875" style="12"/>
    <col min="10753" max="10753" width="32.77734375" style="12" customWidth="1"/>
    <col min="10754" max="10754" width="7.77734375" style="12" customWidth="1"/>
    <col min="10755" max="10755" width="8.5546875" style="12" customWidth="1"/>
    <col min="10756" max="10756" width="8.21875" style="12" customWidth="1"/>
    <col min="10757" max="10757" width="9.44140625" style="12" customWidth="1"/>
    <col min="10758" max="10758" width="7.77734375" style="12" customWidth="1"/>
    <col min="10759" max="10759" width="8.44140625" style="12" customWidth="1"/>
    <col min="10760" max="10760" width="17.21875" style="12" customWidth="1"/>
    <col min="10761" max="11008" width="9.21875" style="12"/>
    <col min="11009" max="11009" width="32.77734375" style="12" customWidth="1"/>
    <col min="11010" max="11010" width="7.77734375" style="12" customWidth="1"/>
    <col min="11011" max="11011" width="8.5546875" style="12" customWidth="1"/>
    <col min="11012" max="11012" width="8.21875" style="12" customWidth="1"/>
    <col min="11013" max="11013" width="9.44140625" style="12" customWidth="1"/>
    <col min="11014" max="11014" width="7.77734375" style="12" customWidth="1"/>
    <col min="11015" max="11015" width="8.44140625" style="12" customWidth="1"/>
    <col min="11016" max="11016" width="17.21875" style="12" customWidth="1"/>
    <col min="11017" max="11264" width="9.21875" style="12"/>
    <col min="11265" max="11265" width="32.77734375" style="12" customWidth="1"/>
    <col min="11266" max="11266" width="7.77734375" style="12" customWidth="1"/>
    <col min="11267" max="11267" width="8.5546875" style="12" customWidth="1"/>
    <col min="11268" max="11268" width="8.21875" style="12" customWidth="1"/>
    <col min="11269" max="11269" width="9.44140625" style="12" customWidth="1"/>
    <col min="11270" max="11270" width="7.77734375" style="12" customWidth="1"/>
    <col min="11271" max="11271" width="8.44140625" style="12" customWidth="1"/>
    <col min="11272" max="11272" width="17.21875" style="12" customWidth="1"/>
    <col min="11273" max="11520" width="9.21875" style="12"/>
    <col min="11521" max="11521" width="32.77734375" style="12" customWidth="1"/>
    <col min="11522" max="11522" width="7.77734375" style="12" customWidth="1"/>
    <col min="11523" max="11523" width="8.5546875" style="12" customWidth="1"/>
    <col min="11524" max="11524" width="8.21875" style="12" customWidth="1"/>
    <col min="11525" max="11525" width="9.44140625" style="12" customWidth="1"/>
    <col min="11526" max="11526" width="7.77734375" style="12" customWidth="1"/>
    <col min="11527" max="11527" width="8.44140625" style="12" customWidth="1"/>
    <col min="11528" max="11528" width="17.21875" style="12" customWidth="1"/>
    <col min="11529" max="11776" width="9.21875" style="12"/>
    <col min="11777" max="11777" width="32.77734375" style="12" customWidth="1"/>
    <col min="11778" max="11778" width="7.77734375" style="12" customWidth="1"/>
    <col min="11779" max="11779" width="8.5546875" style="12" customWidth="1"/>
    <col min="11780" max="11780" width="8.21875" style="12" customWidth="1"/>
    <col min="11781" max="11781" width="9.44140625" style="12" customWidth="1"/>
    <col min="11782" max="11782" width="7.77734375" style="12" customWidth="1"/>
    <col min="11783" max="11783" width="8.44140625" style="12" customWidth="1"/>
    <col min="11784" max="11784" width="17.21875" style="12" customWidth="1"/>
    <col min="11785" max="12032" width="9.21875" style="12"/>
    <col min="12033" max="12033" width="32.77734375" style="12" customWidth="1"/>
    <col min="12034" max="12034" width="7.77734375" style="12" customWidth="1"/>
    <col min="12035" max="12035" width="8.5546875" style="12" customWidth="1"/>
    <col min="12036" max="12036" width="8.21875" style="12" customWidth="1"/>
    <col min="12037" max="12037" width="9.44140625" style="12" customWidth="1"/>
    <col min="12038" max="12038" width="7.77734375" style="12" customWidth="1"/>
    <col min="12039" max="12039" width="8.44140625" style="12" customWidth="1"/>
    <col min="12040" max="12040" width="17.21875" style="12" customWidth="1"/>
    <col min="12041" max="12288" width="9.21875" style="12"/>
    <col min="12289" max="12289" width="32.77734375" style="12" customWidth="1"/>
    <col min="12290" max="12290" width="7.77734375" style="12" customWidth="1"/>
    <col min="12291" max="12291" width="8.5546875" style="12" customWidth="1"/>
    <col min="12292" max="12292" width="8.21875" style="12" customWidth="1"/>
    <col min="12293" max="12293" width="9.44140625" style="12" customWidth="1"/>
    <col min="12294" max="12294" width="7.77734375" style="12" customWidth="1"/>
    <col min="12295" max="12295" width="8.44140625" style="12" customWidth="1"/>
    <col min="12296" max="12296" width="17.21875" style="12" customWidth="1"/>
    <col min="12297" max="12544" width="9.21875" style="12"/>
    <col min="12545" max="12545" width="32.77734375" style="12" customWidth="1"/>
    <col min="12546" max="12546" width="7.77734375" style="12" customWidth="1"/>
    <col min="12547" max="12547" width="8.5546875" style="12" customWidth="1"/>
    <col min="12548" max="12548" width="8.21875" style="12" customWidth="1"/>
    <col min="12549" max="12549" width="9.44140625" style="12" customWidth="1"/>
    <col min="12550" max="12550" width="7.77734375" style="12" customWidth="1"/>
    <col min="12551" max="12551" width="8.44140625" style="12" customWidth="1"/>
    <col min="12552" max="12552" width="17.21875" style="12" customWidth="1"/>
    <col min="12553" max="12800" width="9.21875" style="12"/>
    <col min="12801" max="12801" width="32.77734375" style="12" customWidth="1"/>
    <col min="12802" max="12802" width="7.77734375" style="12" customWidth="1"/>
    <col min="12803" max="12803" width="8.5546875" style="12" customWidth="1"/>
    <col min="12804" max="12804" width="8.21875" style="12" customWidth="1"/>
    <col min="12805" max="12805" width="9.44140625" style="12" customWidth="1"/>
    <col min="12806" max="12806" width="7.77734375" style="12" customWidth="1"/>
    <col min="12807" max="12807" width="8.44140625" style="12" customWidth="1"/>
    <col min="12808" max="12808" width="17.21875" style="12" customWidth="1"/>
    <col min="12809" max="13056" width="9.21875" style="12"/>
    <col min="13057" max="13057" width="32.77734375" style="12" customWidth="1"/>
    <col min="13058" max="13058" width="7.77734375" style="12" customWidth="1"/>
    <col min="13059" max="13059" width="8.5546875" style="12" customWidth="1"/>
    <col min="13060" max="13060" width="8.21875" style="12" customWidth="1"/>
    <col min="13061" max="13061" width="9.44140625" style="12" customWidth="1"/>
    <col min="13062" max="13062" width="7.77734375" style="12" customWidth="1"/>
    <col min="13063" max="13063" width="8.44140625" style="12" customWidth="1"/>
    <col min="13064" max="13064" width="17.21875" style="12" customWidth="1"/>
    <col min="13065" max="13312" width="9.21875" style="12"/>
    <col min="13313" max="13313" width="32.77734375" style="12" customWidth="1"/>
    <col min="13314" max="13314" width="7.77734375" style="12" customWidth="1"/>
    <col min="13315" max="13315" width="8.5546875" style="12" customWidth="1"/>
    <col min="13316" max="13316" width="8.21875" style="12" customWidth="1"/>
    <col min="13317" max="13317" width="9.44140625" style="12" customWidth="1"/>
    <col min="13318" max="13318" width="7.77734375" style="12" customWidth="1"/>
    <col min="13319" max="13319" width="8.44140625" style="12" customWidth="1"/>
    <col min="13320" max="13320" width="17.21875" style="12" customWidth="1"/>
    <col min="13321" max="13568" width="9.21875" style="12"/>
    <col min="13569" max="13569" width="32.77734375" style="12" customWidth="1"/>
    <col min="13570" max="13570" width="7.77734375" style="12" customWidth="1"/>
    <col min="13571" max="13571" width="8.5546875" style="12" customWidth="1"/>
    <col min="13572" max="13572" width="8.21875" style="12" customWidth="1"/>
    <col min="13573" max="13573" width="9.44140625" style="12" customWidth="1"/>
    <col min="13574" max="13574" width="7.77734375" style="12" customWidth="1"/>
    <col min="13575" max="13575" width="8.44140625" style="12" customWidth="1"/>
    <col min="13576" max="13576" width="17.21875" style="12" customWidth="1"/>
    <col min="13577" max="13824" width="9.21875" style="12"/>
    <col min="13825" max="13825" width="32.77734375" style="12" customWidth="1"/>
    <col min="13826" max="13826" width="7.77734375" style="12" customWidth="1"/>
    <col min="13827" max="13827" width="8.5546875" style="12" customWidth="1"/>
    <col min="13828" max="13828" width="8.21875" style="12" customWidth="1"/>
    <col min="13829" max="13829" width="9.44140625" style="12" customWidth="1"/>
    <col min="13830" max="13830" width="7.77734375" style="12" customWidth="1"/>
    <col min="13831" max="13831" width="8.44140625" style="12" customWidth="1"/>
    <col min="13832" max="13832" width="17.21875" style="12" customWidth="1"/>
    <col min="13833" max="14080" width="9.21875" style="12"/>
    <col min="14081" max="14081" width="32.77734375" style="12" customWidth="1"/>
    <col min="14082" max="14082" width="7.77734375" style="12" customWidth="1"/>
    <col min="14083" max="14083" width="8.5546875" style="12" customWidth="1"/>
    <col min="14084" max="14084" width="8.21875" style="12" customWidth="1"/>
    <col min="14085" max="14085" width="9.44140625" style="12" customWidth="1"/>
    <col min="14086" max="14086" width="7.77734375" style="12" customWidth="1"/>
    <col min="14087" max="14087" width="8.44140625" style="12" customWidth="1"/>
    <col min="14088" max="14088" width="17.21875" style="12" customWidth="1"/>
    <col min="14089" max="14336" width="9.21875" style="12"/>
    <col min="14337" max="14337" width="32.77734375" style="12" customWidth="1"/>
    <col min="14338" max="14338" width="7.77734375" style="12" customWidth="1"/>
    <col min="14339" max="14339" width="8.5546875" style="12" customWidth="1"/>
    <col min="14340" max="14340" width="8.21875" style="12" customWidth="1"/>
    <col min="14341" max="14341" width="9.44140625" style="12" customWidth="1"/>
    <col min="14342" max="14342" width="7.77734375" style="12" customWidth="1"/>
    <col min="14343" max="14343" width="8.44140625" style="12" customWidth="1"/>
    <col min="14344" max="14344" width="17.21875" style="12" customWidth="1"/>
    <col min="14345" max="14592" width="9.21875" style="12"/>
    <col min="14593" max="14593" width="32.77734375" style="12" customWidth="1"/>
    <col min="14594" max="14594" width="7.77734375" style="12" customWidth="1"/>
    <col min="14595" max="14595" width="8.5546875" style="12" customWidth="1"/>
    <col min="14596" max="14596" width="8.21875" style="12" customWidth="1"/>
    <col min="14597" max="14597" width="9.44140625" style="12" customWidth="1"/>
    <col min="14598" max="14598" width="7.77734375" style="12" customWidth="1"/>
    <col min="14599" max="14599" width="8.44140625" style="12" customWidth="1"/>
    <col min="14600" max="14600" width="17.21875" style="12" customWidth="1"/>
    <col min="14601" max="14848" width="9.21875" style="12"/>
    <col min="14849" max="14849" width="32.77734375" style="12" customWidth="1"/>
    <col min="14850" max="14850" width="7.77734375" style="12" customWidth="1"/>
    <col min="14851" max="14851" width="8.5546875" style="12" customWidth="1"/>
    <col min="14852" max="14852" width="8.21875" style="12" customWidth="1"/>
    <col min="14853" max="14853" width="9.44140625" style="12" customWidth="1"/>
    <col min="14854" max="14854" width="7.77734375" style="12" customWidth="1"/>
    <col min="14855" max="14855" width="8.44140625" style="12" customWidth="1"/>
    <col min="14856" max="14856" width="17.21875" style="12" customWidth="1"/>
    <col min="14857" max="15104" width="9.21875" style="12"/>
    <col min="15105" max="15105" width="32.77734375" style="12" customWidth="1"/>
    <col min="15106" max="15106" width="7.77734375" style="12" customWidth="1"/>
    <col min="15107" max="15107" width="8.5546875" style="12" customWidth="1"/>
    <col min="15108" max="15108" width="8.21875" style="12" customWidth="1"/>
    <col min="15109" max="15109" width="9.44140625" style="12" customWidth="1"/>
    <col min="15110" max="15110" width="7.77734375" style="12" customWidth="1"/>
    <col min="15111" max="15111" width="8.44140625" style="12" customWidth="1"/>
    <col min="15112" max="15112" width="17.21875" style="12" customWidth="1"/>
    <col min="15113" max="15360" width="9.21875" style="12"/>
    <col min="15361" max="15361" width="32.77734375" style="12" customWidth="1"/>
    <col min="15362" max="15362" width="7.77734375" style="12" customWidth="1"/>
    <col min="15363" max="15363" width="8.5546875" style="12" customWidth="1"/>
    <col min="15364" max="15364" width="8.21875" style="12" customWidth="1"/>
    <col min="15365" max="15365" width="9.44140625" style="12" customWidth="1"/>
    <col min="15366" max="15366" width="7.77734375" style="12" customWidth="1"/>
    <col min="15367" max="15367" width="8.44140625" style="12" customWidth="1"/>
    <col min="15368" max="15368" width="17.21875" style="12" customWidth="1"/>
    <col min="15369" max="15616" width="9.21875" style="12"/>
    <col min="15617" max="15617" width="32.77734375" style="12" customWidth="1"/>
    <col min="15618" max="15618" width="7.77734375" style="12" customWidth="1"/>
    <col min="15619" max="15619" width="8.5546875" style="12" customWidth="1"/>
    <col min="15620" max="15620" width="8.21875" style="12" customWidth="1"/>
    <col min="15621" max="15621" width="9.44140625" style="12" customWidth="1"/>
    <col min="15622" max="15622" width="7.77734375" style="12" customWidth="1"/>
    <col min="15623" max="15623" width="8.44140625" style="12" customWidth="1"/>
    <col min="15624" max="15624" width="17.21875" style="12" customWidth="1"/>
    <col min="15625" max="15872" width="9.21875" style="12"/>
    <col min="15873" max="15873" width="32.77734375" style="12" customWidth="1"/>
    <col min="15874" max="15874" width="7.77734375" style="12" customWidth="1"/>
    <col min="15875" max="15875" width="8.5546875" style="12" customWidth="1"/>
    <col min="15876" max="15876" width="8.21875" style="12" customWidth="1"/>
    <col min="15877" max="15877" width="9.44140625" style="12" customWidth="1"/>
    <col min="15878" max="15878" width="7.77734375" style="12" customWidth="1"/>
    <col min="15879" max="15879" width="8.44140625" style="12" customWidth="1"/>
    <col min="15880" max="15880" width="17.21875" style="12" customWidth="1"/>
    <col min="15881" max="16128" width="9.21875" style="12"/>
    <col min="16129" max="16129" width="32.77734375" style="12" customWidth="1"/>
    <col min="16130" max="16130" width="7.77734375" style="12" customWidth="1"/>
    <col min="16131" max="16131" width="8.5546875" style="12" customWidth="1"/>
    <col min="16132" max="16132" width="8.21875" style="12" customWidth="1"/>
    <col min="16133" max="16133" width="9.44140625" style="12" customWidth="1"/>
    <col min="16134" max="16134" width="7.77734375" style="12" customWidth="1"/>
    <col min="16135" max="16135" width="8.44140625" style="12" customWidth="1"/>
    <col min="16136" max="16136" width="17.21875" style="12" customWidth="1"/>
    <col min="16137" max="16384" width="9.21875" style="12"/>
  </cols>
  <sheetData>
    <row r="1" spans="1:8" ht="15" customHeight="1" x14ac:dyDescent="0.3">
      <c r="A1" s="103" t="s">
        <v>302</v>
      </c>
      <c r="B1" s="103"/>
      <c r="C1" s="103"/>
      <c r="D1" s="103"/>
      <c r="E1" s="103"/>
      <c r="F1" s="103"/>
      <c r="G1" s="103"/>
      <c r="H1" s="103"/>
    </row>
    <row r="2" spans="1:8" x14ac:dyDescent="0.2">
      <c r="A2" s="98" t="s">
        <v>0</v>
      </c>
      <c r="B2" s="98"/>
      <c r="C2" s="98"/>
      <c r="D2" s="98"/>
      <c r="E2" s="98"/>
      <c r="F2" s="98"/>
      <c r="G2" s="98"/>
      <c r="H2" s="98"/>
    </row>
    <row r="3" spans="1:8" x14ac:dyDescent="0.2">
      <c r="A3" s="100" t="s">
        <v>1</v>
      </c>
      <c r="B3" s="100"/>
      <c r="C3" s="100"/>
      <c r="D3" s="100"/>
      <c r="E3" s="100"/>
      <c r="F3" s="100"/>
      <c r="G3" s="100"/>
      <c r="H3" s="100"/>
    </row>
    <row r="4" spans="1:8" x14ac:dyDescent="0.2">
      <c r="A4" s="98" t="s">
        <v>2</v>
      </c>
      <c r="B4" s="100" t="s">
        <v>3</v>
      </c>
      <c r="C4" s="100"/>
      <c r="D4" s="100"/>
      <c r="E4" s="100"/>
      <c r="F4" s="100"/>
      <c r="G4" s="101" t="s">
        <v>4</v>
      </c>
      <c r="H4" s="98" t="s">
        <v>5</v>
      </c>
    </row>
    <row r="5" spans="1:8" ht="11.55" customHeight="1" x14ac:dyDescent="0.2">
      <c r="A5" s="98"/>
      <c r="B5" s="13" t="s">
        <v>6</v>
      </c>
      <c r="C5" s="14" t="s">
        <v>7</v>
      </c>
      <c r="D5" s="14" t="s">
        <v>8</v>
      </c>
      <c r="E5" s="14" t="s">
        <v>9</v>
      </c>
      <c r="F5" s="14" t="s">
        <v>10</v>
      </c>
      <c r="G5" s="101"/>
      <c r="H5" s="98"/>
    </row>
    <row r="6" spans="1:8" x14ac:dyDescent="0.2">
      <c r="A6" s="98" t="s">
        <v>11</v>
      </c>
      <c r="B6" s="98"/>
      <c r="C6" s="99"/>
      <c r="D6" s="99"/>
      <c r="E6" s="99"/>
      <c r="F6" s="99"/>
      <c r="G6" s="98"/>
      <c r="H6" s="98"/>
    </row>
    <row r="7" spans="1:8" ht="23.25" customHeight="1" x14ac:dyDescent="0.2">
      <c r="A7" s="6" t="s">
        <v>168</v>
      </c>
      <c r="B7" s="3">
        <v>250</v>
      </c>
      <c r="C7" s="10">
        <v>3.87</v>
      </c>
      <c r="D7" s="10">
        <v>5.3</v>
      </c>
      <c r="E7" s="10">
        <v>36.909999999999997</v>
      </c>
      <c r="F7" s="10">
        <v>208.85</v>
      </c>
      <c r="G7" s="15" t="s">
        <v>169</v>
      </c>
      <c r="H7" s="2" t="s">
        <v>12</v>
      </c>
    </row>
    <row r="8" spans="1:8" ht="11.55" customHeight="1" x14ac:dyDescent="0.2">
      <c r="A8" s="6" t="s">
        <v>130</v>
      </c>
      <c r="B8" s="4">
        <v>30</v>
      </c>
      <c r="C8" s="17">
        <v>6.96</v>
      </c>
      <c r="D8" s="17">
        <v>8.85</v>
      </c>
      <c r="E8" s="17">
        <v>0</v>
      </c>
      <c r="F8" s="17">
        <v>108</v>
      </c>
      <c r="G8" s="5" t="s">
        <v>131</v>
      </c>
      <c r="H8" s="6" t="s">
        <v>132</v>
      </c>
    </row>
    <row r="9" spans="1:8" x14ac:dyDescent="0.2">
      <c r="A9" s="43" t="s">
        <v>34</v>
      </c>
      <c r="B9" s="5">
        <v>222</v>
      </c>
      <c r="C9" s="26">
        <v>0.13</v>
      </c>
      <c r="D9" s="26">
        <v>0.02</v>
      </c>
      <c r="E9" s="26">
        <v>15.2</v>
      </c>
      <c r="F9" s="26">
        <v>62</v>
      </c>
      <c r="G9" s="4" t="s">
        <v>35</v>
      </c>
      <c r="H9" s="23" t="s">
        <v>36</v>
      </c>
    </row>
    <row r="10" spans="1:8" s="27" customFormat="1" ht="21.75" customHeight="1" x14ac:dyDescent="0.3">
      <c r="A10" s="23" t="s">
        <v>197</v>
      </c>
      <c r="B10" s="4">
        <v>200</v>
      </c>
      <c r="C10" s="26">
        <v>0.6</v>
      </c>
      <c r="D10" s="26">
        <v>0.4</v>
      </c>
      <c r="E10" s="26">
        <v>20.2</v>
      </c>
      <c r="F10" s="26">
        <v>92</v>
      </c>
      <c r="G10" s="21"/>
      <c r="H10" s="2"/>
    </row>
    <row r="11" spans="1:8" ht="11.55" customHeight="1" x14ac:dyDescent="0.2">
      <c r="A11" s="28" t="s">
        <v>17</v>
      </c>
      <c r="B11" s="13">
        <f>SUM(B7:B10)</f>
        <v>702</v>
      </c>
      <c r="C11" s="29">
        <f>SUM(C7:C10)</f>
        <v>11.56</v>
      </c>
      <c r="D11" s="29">
        <f>SUM(D7:D10)</f>
        <v>14.569999999999999</v>
      </c>
      <c r="E11" s="29">
        <f>SUM(E7:E10)</f>
        <v>72.31</v>
      </c>
      <c r="F11" s="29">
        <f>SUM(F7:F10)</f>
        <v>470.85</v>
      </c>
      <c r="G11" s="30"/>
      <c r="H11" s="6"/>
    </row>
    <row r="12" spans="1:8" x14ac:dyDescent="0.2">
      <c r="A12" s="100" t="s">
        <v>84</v>
      </c>
      <c r="B12" s="100"/>
      <c r="C12" s="100"/>
      <c r="D12" s="100"/>
      <c r="E12" s="100"/>
      <c r="F12" s="100"/>
      <c r="G12" s="100"/>
      <c r="H12" s="100"/>
    </row>
    <row r="13" spans="1:8" ht="12" customHeight="1" x14ac:dyDescent="0.2">
      <c r="A13" s="6" t="s">
        <v>133</v>
      </c>
      <c r="B13" s="4">
        <v>200</v>
      </c>
      <c r="C13" s="5">
        <v>1.8</v>
      </c>
      <c r="D13" s="5">
        <v>5.3</v>
      </c>
      <c r="E13" s="5">
        <v>10.9</v>
      </c>
      <c r="F13" s="5">
        <v>100.5</v>
      </c>
      <c r="G13" s="5" t="s">
        <v>18</v>
      </c>
      <c r="H13" s="16" t="s">
        <v>19</v>
      </c>
    </row>
    <row r="14" spans="1:8" s="11" customFormat="1" x14ac:dyDescent="0.2">
      <c r="A14" s="19" t="s">
        <v>89</v>
      </c>
      <c r="B14" s="7">
        <v>90</v>
      </c>
      <c r="C14" s="10">
        <v>15.3</v>
      </c>
      <c r="D14" s="10">
        <v>8.8000000000000007</v>
      </c>
      <c r="E14" s="10">
        <v>8.4</v>
      </c>
      <c r="F14" s="10">
        <v>175.4</v>
      </c>
      <c r="G14" s="8" t="s">
        <v>90</v>
      </c>
      <c r="H14" s="33" t="s">
        <v>71</v>
      </c>
    </row>
    <row r="15" spans="1:8" ht="12.75" customHeight="1" x14ac:dyDescent="0.2">
      <c r="A15" s="6" t="s">
        <v>66</v>
      </c>
      <c r="B15" s="4">
        <v>150</v>
      </c>
      <c r="C15" s="83">
        <v>3.44</v>
      </c>
      <c r="D15" s="83">
        <v>13.15</v>
      </c>
      <c r="E15" s="83">
        <v>27.92</v>
      </c>
      <c r="F15" s="83">
        <v>243.75</v>
      </c>
      <c r="G15" s="35" t="s">
        <v>67</v>
      </c>
      <c r="H15" s="2" t="s">
        <v>68</v>
      </c>
    </row>
    <row r="16" spans="1:8" ht="24.75" customHeight="1" x14ac:dyDescent="0.2">
      <c r="A16" s="23" t="s">
        <v>170</v>
      </c>
      <c r="B16" s="3">
        <v>60</v>
      </c>
      <c r="C16" s="10">
        <v>1.32</v>
      </c>
      <c r="D16" s="10">
        <v>0.06</v>
      </c>
      <c r="E16" s="10">
        <v>3.78</v>
      </c>
      <c r="F16" s="10">
        <v>21</v>
      </c>
      <c r="G16" s="15" t="s">
        <v>171</v>
      </c>
      <c r="H16" s="2" t="s">
        <v>172</v>
      </c>
    </row>
    <row r="17" spans="1:8" ht="10.5" customHeight="1" x14ac:dyDescent="0.2">
      <c r="A17" s="2" t="s">
        <v>13</v>
      </c>
      <c r="B17" s="4">
        <v>215</v>
      </c>
      <c r="C17" s="25">
        <v>7.0000000000000007E-2</v>
      </c>
      <c r="D17" s="25">
        <v>0.02</v>
      </c>
      <c r="E17" s="25">
        <v>15</v>
      </c>
      <c r="F17" s="25">
        <v>60</v>
      </c>
      <c r="G17" s="21" t="s">
        <v>14</v>
      </c>
      <c r="H17" s="6" t="s">
        <v>15</v>
      </c>
    </row>
    <row r="18" spans="1:8" x14ac:dyDescent="0.2">
      <c r="A18" s="28" t="s">
        <v>17</v>
      </c>
      <c r="B18" s="13">
        <f>SUM(B13:B17)</f>
        <v>715</v>
      </c>
      <c r="C18" s="38">
        <f>SUM(C13:C17)</f>
        <v>21.930000000000003</v>
      </c>
      <c r="D18" s="38">
        <f>SUM(D13:D17)</f>
        <v>27.33</v>
      </c>
      <c r="E18" s="38">
        <f>SUM(E13:E17)</f>
        <v>66</v>
      </c>
      <c r="F18" s="38">
        <f>SUM(F13:F17)</f>
        <v>600.65</v>
      </c>
      <c r="G18" s="30"/>
      <c r="H18" s="6"/>
    </row>
    <row r="19" spans="1:8" x14ac:dyDescent="0.2">
      <c r="A19" s="100" t="s">
        <v>30</v>
      </c>
      <c r="B19" s="100"/>
      <c r="C19" s="100"/>
      <c r="D19" s="100"/>
      <c r="E19" s="100"/>
      <c r="F19" s="100"/>
      <c r="G19" s="100"/>
      <c r="H19" s="100"/>
    </row>
    <row r="20" spans="1:8" x14ac:dyDescent="0.2">
      <c r="A20" s="98" t="s">
        <v>2</v>
      </c>
      <c r="B20" s="100" t="s">
        <v>3</v>
      </c>
      <c r="C20" s="100"/>
      <c r="D20" s="100"/>
      <c r="E20" s="100"/>
      <c r="F20" s="100"/>
      <c r="G20" s="101" t="s">
        <v>4</v>
      </c>
      <c r="H20" s="98" t="s">
        <v>5</v>
      </c>
    </row>
    <row r="21" spans="1:8" ht="11.55" customHeight="1" x14ac:dyDescent="0.2">
      <c r="A21" s="98"/>
      <c r="B21" s="13" t="s">
        <v>6</v>
      </c>
      <c r="C21" s="14" t="s">
        <v>7</v>
      </c>
      <c r="D21" s="14" t="s">
        <v>8</v>
      </c>
      <c r="E21" s="14" t="s">
        <v>9</v>
      </c>
      <c r="F21" s="14" t="s">
        <v>10</v>
      </c>
      <c r="G21" s="101"/>
      <c r="H21" s="98"/>
    </row>
    <row r="22" spans="1:8" x14ac:dyDescent="0.2">
      <c r="A22" s="98" t="s">
        <v>11</v>
      </c>
      <c r="B22" s="98"/>
      <c r="C22" s="99"/>
      <c r="D22" s="99"/>
      <c r="E22" s="99"/>
      <c r="F22" s="99"/>
      <c r="G22" s="98"/>
      <c r="H22" s="98"/>
    </row>
    <row r="23" spans="1:8" ht="20.399999999999999" x14ac:dyDescent="0.2">
      <c r="A23" s="6" t="s">
        <v>259</v>
      </c>
      <c r="B23" s="31">
        <v>150</v>
      </c>
      <c r="C23" s="10">
        <v>20.6</v>
      </c>
      <c r="D23" s="10">
        <v>13</v>
      </c>
      <c r="E23" s="10">
        <v>33</v>
      </c>
      <c r="F23" s="10">
        <v>330.3</v>
      </c>
      <c r="G23" s="39" t="s">
        <v>257</v>
      </c>
      <c r="H23" s="6" t="s">
        <v>258</v>
      </c>
    </row>
    <row r="24" spans="1:8" s="22" customFormat="1" ht="20.399999999999999" x14ac:dyDescent="0.2">
      <c r="A24" s="6" t="s">
        <v>177</v>
      </c>
      <c r="B24" s="31">
        <v>150</v>
      </c>
      <c r="C24" s="47">
        <v>0.6</v>
      </c>
      <c r="D24" s="47">
        <v>0.6</v>
      </c>
      <c r="E24" s="47">
        <v>14.7</v>
      </c>
      <c r="F24" s="47">
        <v>70.5</v>
      </c>
      <c r="G24" s="35" t="s">
        <v>32</v>
      </c>
      <c r="H24" s="6" t="s">
        <v>33</v>
      </c>
    </row>
    <row r="25" spans="1:8" x14ac:dyDescent="0.2">
      <c r="A25" s="43" t="s">
        <v>34</v>
      </c>
      <c r="B25" s="5">
        <v>222</v>
      </c>
      <c r="C25" s="26">
        <v>0.13</v>
      </c>
      <c r="D25" s="26">
        <v>0.02</v>
      </c>
      <c r="E25" s="26">
        <v>15.2</v>
      </c>
      <c r="F25" s="26">
        <v>62</v>
      </c>
      <c r="G25" s="4" t="s">
        <v>35</v>
      </c>
      <c r="H25" s="23" t="s">
        <v>36</v>
      </c>
    </row>
    <row r="26" spans="1:8" x14ac:dyDescent="0.2">
      <c r="A26" s="28" t="s">
        <v>17</v>
      </c>
      <c r="B26" s="13">
        <f>SUM(B23:B25)</f>
        <v>522</v>
      </c>
      <c r="C26" s="29">
        <f>SUM(C23:C25)</f>
        <v>21.330000000000002</v>
      </c>
      <c r="D26" s="29">
        <f>SUM(D23:D25)</f>
        <v>13.62</v>
      </c>
      <c r="E26" s="29">
        <f>SUM(E23:E25)</f>
        <v>62.900000000000006</v>
      </c>
      <c r="F26" s="29">
        <f>SUM(F23:F25)</f>
        <v>462.8</v>
      </c>
      <c r="G26" s="30"/>
      <c r="H26" s="6"/>
    </row>
    <row r="27" spans="1:8" x14ac:dyDescent="0.2">
      <c r="A27" s="100" t="s">
        <v>84</v>
      </c>
      <c r="B27" s="100"/>
      <c r="C27" s="100"/>
      <c r="D27" s="100"/>
      <c r="E27" s="100"/>
      <c r="F27" s="100"/>
      <c r="G27" s="100"/>
      <c r="H27" s="100"/>
    </row>
    <row r="28" spans="1:8" ht="12" customHeight="1" x14ac:dyDescent="0.2">
      <c r="A28" s="6" t="s">
        <v>37</v>
      </c>
      <c r="B28" s="5">
        <v>200</v>
      </c>
      <c r="C28" s="17">
        <v>4.4000000000000004</v>
      </c>
      <c r="D28" s="17">
        <v>4.2</v>
      </c>
      <c r="E28" s="17">
        <v>13.2</v>
      </c>
      <c r="F28" s="17">
        <v>118.6</v>
      </c>
      <c r="G28" s="36" t="s">
        <v>38</v>
      </c>
      <c r="H28" s="16" t="s">
        <v>39</v>
      </c>
    </row>
    <row r="29" spans="1:8" ht="22.5" customHeight="1" x14ac:dyDescent="0.2">
      <c r="A29" s="23" t="s">
        <v>179</v>
      </c>
      <c r="B29" s="4">
        <v>90</v>
      </c>
      <c r="C29" s="5">
        <v>11.52</v>
      </c>
      <c r="D29" s="5">
        <v>13</v>
      </c>
      <c r="E29" s="5">
        <v>4.05</v>
      </c>
      <c r="F29" s="5">
        <v>189.6</v>
      </c>
      <c r="G29" s="4" t="s">
        <v>180</v>
      </c>
      <c r="H29" s="6" t="s">
        <v>42</v>
      </c>
    </row>
    <row r="30" spans="1:8" s="67" customFormat="1" x14ac:dyDescent="0.2">
      <c r="A30" s="6" t="s">
        <v>157</v>
      </c>
      <c r="B30" s="3">
        <v>150</v>
      </c>
      <c r="C30" s="10">
        <v>6.6</v>
      </c>
      <c r="D30" s="10">
        <v>5.73</v>
      </c>
      <c r="E30" s="10">
        <v>37.880000000000003</v>
      </c>
      <c r="F30" s="10">
        <v>229.5</v>
      </c>
      <c r="G30" s="15" t="s">
        <v>158</v>
      </c>
      <c r="H30" s="84" t="s">
        <v>98</v>
      </c>
    </row>
    <row r="31" spans="1:8" x14ac:dyDescent="0.2">
      <c r="A31" s="6" t="s">
        <v>43</v>
      </c>
      <c r="B31" s="4">
        <v>200</v>
      </c>
      <c r="C31" s="17">
        <v>0.76</v>
      </c>
      <c r="D31" s="17">
        <v>0.04</v>
      </c>
      <c r="E31" s="17">
        <v>20.22</v>
      </c>
      <c r="F31" s="17">
        <v>85.51</v>
      </c>
      <c r="G31" s="36" t="s">
        <v>44</v>
      </c>
      <c r="H31" s="2" t="s">
        <v>45</v>
      </c>
    </row>
    <row r="32" spans="1:8" x14ac:dyDescent="0.2">
      <c r="A32" s="28" t="s">
        <v>17</v>
      </c>
      <c r="B32" s="13">
        <f>SUM(B28:B31)</f>
        <v>640</v>
      </c>
      <c r="C32" s="29">
        <f>SUM(C28:C31)</f>
        <v>23.28</v>
      </c>
      <c r="D32" s="29">
        <f>SUM(D28:D31)</f>
        <v>22.97</v>
      </c>
      <c r="E32" s="29">
        <f>SUM(E28:E31)</f>
        <v>75.349999999999994</v>
      </c>
      <c r="F32" s="29">
        <f>SUM(F28:F31)</f>
        <v>623.21</v>
      </c>
      <c r="G32" s="30"/>
      <c r="H32" s="6"/>
    </row>
    <row r="33" spans="1:8" x14ac:dyDescent="0.2">
      <c r="A33" s="100" t="s">
        <v>46</v>
      </c>
      <c r="B33" s="100"/>
      <c r="C33" s="100"/>
      <c r="D33" s="100"/>
      <c r="E33" s="100"/>
      <c r="F33" s="100"/>
      <c r="G33" s="100"/>
      <c r="H33" s="100"/>
    </row>
    <row r="34" spans="1:8" x14ac:dyDescent="0.2">
      <c r="A34" s="98" t="s">
        <v>2</v>
      </c>
      <c r="B34" s="100" t="s">
        <v>3</v>
      </c>
      <c r="C34" s="100"/>
      <c r="D34" s="100"/>
      <c r="E34" s="100"/>
      <c r="F34" s="100"/>
      <c r="G34" s="101" t="s">
        <v>4</v>
      </c>
      <c r="H34" s="98" t="s">
        <v>5</v>
      </c>
    </row>
    <row r="35" spans="1:8" ht="11.55" customHeight="1" x14ac:dyDescent="0.2">
      <c r="A35" s="98"/>
      <c r="B35" s="13" t="s">
        <v>6</v>
      </c>
      <c r="C35" s="14" t="s">
        <v>7</v>
      </c>
      <c r="D35" s="14" t="s">
        <v>8</v>
      </c>
      <c r="E35" s="14" t="s">
        <v>9</v>
      </c>
      <c r="F35" s="14" t="s">
        <v>10</v>
      </c>
      <c r="G35" s="101"/>
      <c r="H35" s="98"/>
    </row>
    <row r="36" spans="1:8" x14ac:dyDescent="0.2">
      <c r="A36" s="98" t="s">
        <v>11</v>
      </c>
      <c r="B36" s="98"/>
      <c r="C36" s="99"/>
      <c r="D36" s="99"/>
      <c r="E36" s="99"/>
      <c r="F36" s="99"/>
      <c r="G36" s="98"/>
      <c r="H36" s="98"/>
    </row>
    <row r="37" spans="1:8" s="11" customFormat="1" ht="12" customHeight="1" x14ac:dyDescent="0.2">
      <c r="A37" s="19" t="s">
        <v>274</v>
      </c>
      <c r="B37" s="7">
        <v>100</v>
      </c>
      <c r="C37" s="10">
        <v>12.4</v>
      </c>
      <c r="D37" s="10">
        <v>19.3</v>
      </c>
      <c r="E37" s="10">
        <v>3.2</v>
      </c>
      <c r="F37" s="10">
        <v>231.4</v>
      </c>
      <c r="G37" s="8" t="s">
        <v>275</v>
      </c>
      <c r="H37" s="9" t="s">
        <v>261</v>
      </c>
    </row>
    <row r="38" spans="1:8" ht="23.25" customHeight="1" x14ac:dyDescent="0.2">
      <c r="A38" s="6" t="s">
        <v>181</v>
      </c>
      <c r="B38" s="31">
        <v>150</v>
      </c>
      <c r="C38" s="47">
        <v>2.5099999999999998</v>
      </c>
      <c r="D38" s="47">
        <v>4.1399999999999997</v>
      </c>
      <c r="E38" s="47">
        <v>19.98</v>
      </c>
      <c r="F38" s="47">
        <v>127.73</v>
      </c>
      <c r="G38" s="39" t="s">
        <v>182</v>
      </c>
      <c r="H38" s="2" t="s">
        <v>20</v>
      </c>
    </row>
    <row r="39" spans="1:8" s="22" customFormat="1" ht="22.5" customHeight="1" x14ac:dyDescent="0.2">
      <c r="A39" s="23" t="s">
        <v>183</v>
      </c>
      <c r="B39" s="3">
        <v>60</v>
      </c>
      <c r="C39" s="10">
        <v>0.42</v>
      </c>
      <c r="D39" s="10">
        <v>0.06</v>
      </c>
      <c r="E39" s="10">
        <v>1.1399999999999999</v>
      </c>
      <c r="F39" s="10">
        <v>7.2</v>
      </c>
      <c r="G39" s="15" t="s">
        <v>184</v>
      </c>
      <c r="H39" s="2" t="s">
        <v>50</v>
      </c>
    </row>
    <row r="40" spans="1:8" x14ac:dyDescent="0.2">
      <c r="A40" s="2" t="s">
        <v>13</v>
      </c>
      <c r="B40" s="4">
        <v>215</v>
      </c>
      <c r="C40" s="26">
        <v>7.0000000000000007E-2</v>
      </c>
      <c r="D40" s="26">
        <v>0.02</v>
      </c>
      <c r="E40" s="26">
        <v>15</v>
      </c>
      <c r="F40" s="26">
        <v>60</v>
      </c>
      <c r="G40" s="21" t="s">
        <v>14</v>
      </c>
      <c r="H40" s="6" t="s">
        <v>15</v>
      </c>
    </row>
    <row r="41" spans="1:8" x14ac:dyDescent="0.2">
      <c r="A41" s="28" t="s">
        <v>17</v>
      </c>
      <c r="B41" s="13">
        <f>SUM(B37:B40)</f>
        <v>525</v>
      </c>
      <c r="C41" s="29">
        <f>SUM(C37:C40)</f>
        <v>15.4</v>
      </c>
      <c r="D41" s="29">
        <f>SUM(D37:D40)</f>
        <v>23.52</v>
      </c>
      <c r="E41" s="29">
        <f>SUM(E37:E40)</f>
        <v>39.32</v>
      </c>
      <c r="F41" s="29">
        <f>SUM(F37:F40)</f>
        <v>426.33</v>
      </c>
      <c r="G41" s="30"/>
      <c r="H41" s="6"/>
    </row>
    <row r="42" spans="1:8" ht="14.55" customHeight="1" x14ac:dyDescent="0.2">
      <c r="A42" s="100" t="s">
        <v>84</v>
      </c>
      <c r="B42" s="100"/>
      <c r="C42" s="100"/>
      <c r="D42" s="100"/>
      <c r="E42" s="100"/>
      <c r="F42" s="100"/>
      <c r="G42" s="100"/>
      <c r="H42" s="100"/>
    </row>
    <row r="43" spans="1:8" ht="23.25" customHeight="1" x14ac:dyDescent="0.2">
      <c r="A43" s="6" t="s">
        <v>195</v>
      </c>
      <c r="B43" s="3">
        <v>200</v>
      </c>
      <c r="C43" s="10">
        <v>1.2</v>
      </c>
      <c r="D43" s="10">
        <v>5.2</v>
      </c>
      <c r="E43" s="10">
        <v>6.5</v>
      </c>
      <c r="F43" s="10">
        <v>77.010000000000005</v>
      </c>
      <c r="G43" s="1" t="s">
        <v>196</v>
      </c>
      <c r="H43" s="43" t="s">
        <v>70</v>
      </c>
    </row>
    <row r="44" spans="1:8" ht="13.5" customHeight="1" x14ac:dyDescent="0.2">
      <c r="A44" s="40" t="s">
        <v>91</v>
      </c>
      <c r="B44" s="41">
        <v>90</v>
      </c>
      <c r="C44" s="10">
        <v>14.7</v>
      </c>
      <c r="D44" s="10">
        <v>8.6</v>
      </c>
      <c r="E44" s="10">
        <v>8.4</v>
      </c>
      <c r="F44" s="10">
        <v>170.5</v>
      </c>
      <c r="G44" s="42" t="s">
        <v>92</v>
      </c>
      <c r="H44" s="9" t="s">
        <v>79</v>
      </c>
    </row>
    <row r="45" spans="1:8" ht="25.5" customHeight="1" x14ac:dyDescent="0.2">
      <c r="A45" s="6" t="s">
        <v>141</v>
      </c>
      <c r="B45" s="4">
        <v>150</v>
      </c>
      <c r="C45" s="37">
        <v>3.65</v>
      </c>
      <c r="D45" s="37">
        <v>5.37</v>
      </c>
      <c r="E45" s="37">
        <v>36.68</v>
      </c>
      <c r="F45" s="37">
        <v>209.7</v>
      </c>
      <c r="G45" s="4" t="s">
        <v>142</v>
      </c>
      <c r="H45" s="6" t="s">
        <v>53</v>
      </c>
    </row>
    <row r="46" spans="1:8" ht="26.25" customHeight="1" x14ac:dyDescent="0.2">
      <c r="A46" s="58" t="s">
        <v>185</v>
      </c>
      <c r="B46" s="3">
        <v>60</v>
      </c>
      <c r="C46" s="10">
        <v>0.9</v>
      </c>
      <c r="D46" s="10">
        <v>0.03</v>
      </c>
      <c r="E46" s="10">
        <v>4.2</v>
      </c>
      <c r="F46" s="10">
        <v>21.9</v>
      </c>
      <c r="G46" s="60" t="s">
        <v>186</v>
      </c>
      <c r="H46" s="2" t="s">
        <v>187</v>
      </c>
    </row>
    <row r="47" spans="1:8" ht="12.75" customHeight="1" x14ac:dyDescent="0.2">
      <c r="A47" s="2" t="s">
        <v>13</v>
      </c>
      <c r="B47" s="4">
        <v>215</v>
      </c>
      <c r="C47" s="25">
        <v>7.0000000000000007E-2</v>
      </c>
      <c r="D47" s="25">
        <v>0.02</v>
      </c>
      <c r="E47" s="25">
        <v>15</v>
      </c>
      <c r="F47" s="25">
        <v>60</v>
      </c>
      <c r="G47" s="21" t="s">
        <v>14</v>
      </c>
      <c r="H47" s="6" t="s">
        <v>15</v>
      </c>
    </row>
    <row r="48" spans="1:8" ht="14.25" customHeight="1" x14ac:dyDescent="0.2">
      <c r="A48" s="28" t="s">
        <v>17</v>
      </c>
      <c r="B48" s="13">
        <f>SUM(B43:B47)</f>
        <v>715</v>
      </c>
      <c r="C48" s="29">
        <f>SUM(C43:C47)</f>
        <v>20.519999999999996</v>
      </c>
      <c r="D48" s="29">
        <f>SUM(D43:D47)</f>
        <v>19.220000000000002</v>
      </c>
      <c r="E48" s="29">
        <f>SUM(E43:E47)</f>
        <v>70.78</v>
      </c>
      <c r="F48" s="29">
        <f>SUM(F43:F47)</f>
        <v>539.1099999999999</v>
      </c>
      <c r="G48" s="30"/>
      <c r="H48" s="6"/>
    </row>
    <row r="49" spans="1:8" x14ac:dyDescent="0.2">
      <c r="A49" s="100" t="s">
        <v>57</v>
      </c>
      <c r="B49" s="100"/>
      <c r="C49" s="100"/>
      <c r="D49" s="100"/>
      <c r="E49" s="100"/>
      <c r="F49" s="100"/>
      <c r="G49" s="100"/>
      <c r="H49" s="100"/>
    </row>
    <row r="50" spans="1:8" x14ac:dyDescent="0.2">
      <c r="A50" s="98" t="s">
        <v>2</v>
      </c>
      <c r="B50" s="100" t="s">
        <v>3</v>
      </c>
      <c r="C50" s="100"/>
      <c r="D50" s="100"/>
      <c r="E50" s="100"/>
      <c r="F50" s="100"/>
      <c r="G50" s="101" t="s">
        <v>4</v>
      </c>
      <c r="H50" s="98" t="s">
        <v>5</v>
      </c>
    </row>
    <row r="51" spans="1:8" ht="11.55" customHeight="1" x14ac:dyDescent="0.2">
      <c r="A51" s="98"/>
      <c r="B51" s="13" t="s">
        <v>6</v>
      </c>
      <c r="C51" s="14" t="s">
        <v>7</v>
      </c>
      <c r="D51" s="14" t="s">
        <v>8</v>
      </c>
      <c r="E51" s="14" t="s">
        <v>9</v>
      </c>
      <c r="F51" s="14" t="s">
        <v>10</v>
      </c>
      <c r="G51" s="101"/>
      <c r="H51" s="98"/>
    </row>
    <row r="52" spans="1:8" x14ac:dyDescent="0.2">
      <c r="A52" s="98" t="s">
        <v>11</v>
      </c>
      <c r="B52" s="98"/>
      <c r="C52" s="98"/>
      <c r="D52" s="98"/>
      <c r="E52" s="98"/>
      <c r="F52" s="98"/>
      <c r="G52" s="98"/>
      <c r="H52" s="98"/>
    </row>
    <row r="53" spans="1:8" ht="12.75" customHeight="1" x14ac:dyDescent="0.2">
      <c r="A53" s="6" t="s">
        <v>108</v>
      </c>
      <c r="B53" s="31">
        <v>90</v>
      </c>
      <c r="C53" s="10">
        <v>11.8</v>
      </c>
      <c r="D53" s="10">
        <v>7.1</v>
      </c>
      <c r="E53" s="10">
        <v>8.4</v>
      </c>
      <c r="F53" s="10">
        <v>141.4</v>
      </c>
      <c r="G53" s="35" t="s">
        <v>109</v>
      </c>
      <c r="H53" s="33" t="s">
        <v>74</v>
      </c>
    </row>
    <row r="54" spans="1:8" s="67" customFormat="1" x14ac:dyDescent="0.2">
      <c r="A54" s="6" t="s">
        <v>157</v>
      </c>
      <c r="B54" s="3">
        <v>150</v>
      </c>
      <c r="C54" s="10">
        <v>6.6</v>
      </c>
      <c r="D54" s="10">
        <v>5.73</v>
      </c>
      <c r="E54" s="10">
        <v>37.880000000000003</v>
      </c>
      <c r="F54" s="10">
        <v>229.5</v>
      </c>
      <c r="G54" s="15" t="s">
        <v>158</v>
      </c>
      <c r="H54" s="84" t="s">
        <v>98</v>
      </c>
    </row>
    <row r="55" spans="1:8" s="22" customFormat="1" ht="22.5" customHeight="1" x14ac:dyDescent="0.2">
      <c r="A55" s="23" t="s">
        <v>183</v>
      </c>
      <c r="B55" s="3">
        <v>60</v>
      </c>
      <c r="C55" s="10">
        <v>0.42</v>
      </c>
      <c r="D55" s="10">
        <v>0.06</v>
      </c>
      <c r="E55" s="10">
        <v>1.1399999999999999</v>
      </c>
      <c r="F55" s="10">
        <v>7.2</v>
      </c>
      <c r="G55" s="15" t="s">
        <v>184</v>
      </c>
      <c r="H55" s="2" t="s">
        <v>50</v>
      </c>
    </row>
    <row r="56" spans="1:8" x14ac:dyDescent="0.2">
      <c r="A56" s="43" t="s">
        <v>34</v>
      </c>
      <c r="B56" s="5">
        <v>222</v>
      </c>
      <c r="C56" s="26">
        <v>0.13</v>
      </c>
      <c r="D56" s="26">
        <v>0.02</v>
      </c>
      <c r="E56" s="26">
        <v>15.2</v>
      </c>
      <c r="F56" s="26">
        <v>62</v>
      </c>
      <c r="G56" s="21" t="s">
        <v>35</v>
      </c>
      <c r="H56" s="23" t="s">
        <v>36</v>
      </c>
    </row>
    <row r="57" spans="1:8" x14ac:dyDescent="0.2">
      <c r="A57" s="28" t="s">
        <v>17</v>
      </c>
      <c r="B57" s="13">
        <f>SUM(B53:B56)</f>
        <v>522</v>
      </c>
      <c r="C57" s="14">
        <f>SUM(C53:C56)</f>
        <v>18.95</v>
      </c>
      <c r="D57" s="14">
        <f>SUM(D53:D56)</f>
        <v>12.91</v>
      </c>
      <c r="E57" s="14">
        <f>SUM(E53:E56)</f>
        <v>62.620000000000005</v>
      </c>
      <c r="F57" s="14">
        <f>SUM(F53:F56)</f>
        <v>440.09999999999997</v>
      </c>
      <c r="G57" s="30"/>
      <c r="H57" s="6"/>
    </row>
    <row r="58" spans="1:8" x14ac:dyDescent="0.2">
      <c r="A58" s="100" t="s">
        <v>84</v>
      </c>
      <c r="B58" s="100"/>
      <c r="C58" s="100"/>
      <c r="D58" s="100"/>
      <c r="E58" s="100"/>
      <c r="F58" s="100"/>
      <c r="G58" s="100"/>
      <c r="H58" s="100"/>
    </row>
    <row r="59" spans="1:8" s="82" customFormat="1" x14ac:dyDescent="0.2">
      <c r="A59" s="79" t="s">
        <v>143</v>
      </c>
      <c r="B59" s="80">
        <v>200</v>
      </c>
      <c r="C59" s="81">
        <v>1.56</v>
      </c>
      <c r="D59" s="81">
        <v>5.2</v>
      </c>
      <c r="E59" s="81">
        <v>8.6</v>
      </c>
      <c r="F59" s="81">
        <v>87.89</v>
      </c>
      <c r="G59" s="39" t="s">
        <v>144</v>
      </c>
      <c r="H59" s="16" t="s">
        <v>58</v>
      </c>
    </row>
    <row r="60" spans="1:8" x14ac:dyDescent="0.2">
      <c r="A60" s="58" t="s">
        <v>276</v>
      </c>
      <c r="B60" s="3">
        <v>100</v>
      </c>
      <c r="C60" s="59">
        <v>14.1</v>
      </c>
      <c r="D60" s="59">
        <v>15.3</v>
      </c>
      <c r="E60" s="59">
        <v>3.2</v>
      </c>
      <c r="F60" s="59">
        <v>205.9</v>
      </c>
      <c r="G60" s="15" t="s">
        <v>277</v>
      </c>
      <c r="H60" s="2" t="s">
        <v>126</v>
      </c>
    </row>
    <row r="61" spans="1:8" x14ac:dyDescent="0.2">
      <c r="A61" s="40" t="s">
        <v>199</v>
      </c>
      <c r="B61" s="41">
        <v>150</v>
      </c>
      <c r="C61" s="47">
        <v>3.1</v>
      </c>
      <c r="D61" s="47">
        <v>4.8499999999999996</v>
      </c>
      <c r="E61" s="47">
        <v>14.14</v>
      </c>
      <c r="F61" s="47">
        <v>112.65</v>
      </c>
      <c r="G61" s="42" t="s">
        <v>198</v>
      </c>
      <c r="H61" s="9" t="s">
        <v>95</v>
      </c>
    </row>
    <row r="62" spans="1:8" s="22" customFormat="1" ht="22.5" customHeight="1" x14ac:dyDescent="0.2">
      <c r="A62" s="23" t="s">
        <v>183</v>
      </c>
      <c r="B62" s="3">
        <v>60</v>
      </c>
      <c r="C62" s="10">
        <v>0.42</v>
      </c>
      <c r="D62" s="10">
        <v>0.06</v>
      </c>
      <c r="E62" s="10">
        <v>1.1399999999999999</v>
      </c>
      <c r="F62" s="10">
        <v>7.2</v>
      </c>
      <c r="G62" s="15" t="s">
        <v>184</v>
      </c>
      <c r="H62" s="2" t="s">
        <v>50</v>
      </c>
    </row>
    <row r="63" spans="1:8" ht="12.75" customHeight="1" x14ac:dyDescent="0.2">
      <c r="A63" s="2" t="s">
        <v>13</v>
      </c>
      <c r="B63" s="4">
        <v>215</v>
      </c>
      <c r="C63" s="25">
        <v>7.0000000000000007E-2</v>
      </c>
      <c r="D63" s="25">
        <v>0.02</v>
      </c>
      <c r="E63" s="25">
        <v>15</v>
      </c>
      <c r="F63" s="25">
        <v>60</v>
      </c>
      <c r="G63" s="21" t="s">
        <v>14</v>
      </c>
      <c r="H63" s="6" t="s">
        <v>15</v>
      </c>
    </row>
    <row r="64" spans="1:8" x14ac:dyDescent="0.2">
      <c r="A64" s="28" t="s">
        <v>17</v>
      </c>
      <c r="B64" s="13">
        <f>SUM(B59:B63)</f>
        <v>725</v>
      </c>
      <c r="C64" s="29">
        <f>SUM(C59:C63)</f>
        <v>19.250000000000004</v>
      </c>
      <c r="D64" s="29">
        <f>SUM(D59:D63)</f>
        <v>25.43</v>
      </c>
      <c r="E64" s="29">
        <f>SUM(E59:E63)</f>
        <v>42.08</v>
      </c>
      <c r="F64" s="29">
        <f>SUM(F59:F63)</f>
        <v>473.64000000000004</v>
      </c>
      <c r="G64" s="30"/>
      <c r="H64" s="6"/>
    </row>
    <row r="65" spans="1:8" x14ac:dyDescent="0.2">
      <c r="A65" s="100" t="s">
        <v>65</v>
      </c>
      <c r="B65" s="100"/>
      <c r="C65" s="100"/>
      <c r="D65" s="100"/>
      <c r="E65" s="100"/>
      <c r="F65" s="100"/>
      <c r="G65" s="100"/>
      <c r="H65" s="100"/>
    </row>
    <row r="66" spans="1:8" x14ac:dyDescent="0.2">
      <c r="A66" s="98" t="s">
        <v>2</v>
      </c>
      <c r="B66" s="100" t="s">
        <v>3</v>
      </c>
      <c r="C66" s="100"/>
      <c r="D66" s="100"/>
      <c r="E66" s="100"/>
      <c r="F66" s="100"/>
      <c r="G66" s="101" t="s">
        <v>4</v>
      </c>
      <c r="H66" s="98" t="s">
        <v>5</v>
      </c>
    </row>
    <row r="67" spans="1:8" ht="11.55" customHeight="1" x14ac:dyDescent="0.2">
      <c r="A67" s="98"/>
      <c r="B67" s="13" t="s">
        <v>6</v>
      </c>
      <c r="C67" s="14" t="s">
        <v>7</v>
      </c>
      <c r="D67" s="14" t="s">
        <v>8</v>
      </c>
      <c r="E67" s="14" t="s">
        <v>9</v>
      </c>
      <c r="F67" s="14" t="s">
        <v>10</v>
      </c>
      <c r="G67" s="101"/>
      <c r="H67" s="98"/>
    </row>
    <row r="68" spans="1:8" x14ac:dyDescent="0.2">
      <c r="A68" s="98" t="s">
        <v>11</v>
      </c>
      <c r="B68" s="98"/>
      <c r="C68" s="99"/>
      <c r="D68" s="99"/>
      <c r="E68" s="99"/>
      <c r="F68" s="99"/>
      <c r="G68" s="98"/>
      <c r="H68" s="98"/>
    </row>
    <row r="69" spans="1:8" ht="23.25" customHeight="1" x14ac:dyDescent="0.2">
      <c r="A69" s="6" t="s">
        <v>189</v>
      </c>
      <c r="B69" s="3">
        <v>250</v>
      </c>
      <c r="C69" s="10">
        <v>4.9800000000000004</v>
      </c>
      <c r="D69" s="10">
        <v>7.97</v>
      </c>
      <c r="E69" s="10">
        <v>50.27</v>
      </c>
      <c r="F69" s="10">
        <v>291.12</v>
      </c>
      <c r="G69" s="15" t="s">
        <v>188</v>
      </c>
      <c r="H69" s="2" t="s">
        <v>83</v>
      </c>
    </row>
    <row r="70" spans="1:8" ht="13.5" customHeight="1" x14ac:dyDescent="0.2">
      <c r="A70" s="6" t="s">
        <v>130</v>
      </c>
      <c r="B70" s="4">
        <v>30</v>
      </c>
      <c r="C70" s="17">
        <v>6.96</v>
      </c>
      <c r="D70" s="17">
        <v>8.85</v>
      </c>
      <c r="E70" s="17">
        <v>0</v>
      </c>
      <c r="F70" s="17">
        <v>108</v>
      </c>
      <c r="G70" s="5" t="s">
        <v>131</v>
      </c>
      <c r="H70" s="6" t="s">
        <v>132</v>
      </c>
    </row>
    <row r="71" spans="1:8" ht="20.399999999999999" x14ac:dyDescent="0.2">
      <c r="A71" s="6" t="s">
        <v>177</v>
      </c>
      <c r="B71" s="4">
        <v>100</v>
      </c>
      <c r="C71" s="17">
        <v>0.4</v>
      </c>
      <c r="D71" s="17">
        <v>0.4</v>
      </c>
      <c r="E71" s="17">
        <f>19.6/2</f>
        <v>9.8000000000000007</v>
      </c>
      <c r="F71" s="17">
        <f>94/2</f>
        <v>47</v>
      </c>
      <c r="G71" s="4" t="s">
        <v>32</v>
      </c>
      <c r="H71" s="6" t="s">
        <v>33</v>
      </c>
    </row>
    <row r="72" spans="1:8" s="22" customFormat="1" ht="12" customHeight="1" x14ac:dyDescent="0.2">
      <c r="A72" s="2" t="s">
        <v>13</v>
      </c>
      <c r="B72" s="4">
        <v>215</v>
      </c>
      <c r="C72" s="26">
        <v>7.0000000000000007E-2</v>
      </c>
      <c r="D72" s="26">
        <v>0.02</v>
      </c>
      <c r="E72" s="26">
        <v>15</v>
      </c>
      <c r="F72" s="26">
        <v>60</v>
      </c>
      <c r="G72" s="21" t="s">
        <v>14</v>
      </c>
      <c r="H72" s="6" t="s">
        <v>15</v>
      </c>
    </row>
    <row r="73" spans="1:8" ht="13.5" customHeight="1" x14ac:dyDescent="0.2">
      <c r="A73" s="28" t="s">
        <v>17</v>
      </c>
      <c r="B73" s="13">
        <f>SUM(B69:B72)</f>
        <v>595</v>
      </c>
      <c r="C73" s="14">
        <f>SUM(C69:C72)</f>
        <v>12.410000000000002</v>
      </c>
      <c r="D73" s="14">
        <f>SUM(D69:D72)</f>
        <v>17.239999999999998</v>
      </c>
      <c r="E73" s="14">
        <f>SUM(E69:E72)</f>
        <v>75.070000000000007</v>
      </c>
      <c r="F73" s="14">
        <f>SUM(F69:F72)</f>
        <v>506.12</v>
      </c>
      <c r="G73" s="30"/>
      <c r="H73" s="6"/>
    </row>
    <row r="74" spans="1:8" x14ac:dyDescent="0.2">
      <c r="A74" s="100" t="s">
        <v>84</v>
      </c>
      <c r="B74" s="100"/>
      <c r="C74" s="100"/>
      <c r="D74" s="100"/>
      <c r="E74" s="100"/>
      <c r="F74" s="100"/>
      <c r="G74" s="100"/>
      <c r="H74" s="100"/>
    </row>
    <row r="75" spans="1:8" ht="14.25" customHeight="1" x14ac:dyDescent="0.2">
      <c r="A75" s="6" t="s">
        <v>117</v>
      </c>
      <c r="B75" s="31">
        <v>200</v>
      </c>
      <c r="C75" s="32">
        <v>1.87</v>
      </c>
      <c r="D75" s="32">
        <v>2.2599999999999998</v>
      </c>
      <c r="E75" s="32">
        <v>13.5</v>
      </c>
      <c r="F75" s="32">
        <v>91.2</v>
      </c>
      <c r="G75" s="68" t="s">
        <v>118</v>
      </c>
      <c r="H75" s="9" t="s">
        <v>119</v>
      </c>
    </row>
    <row r="76" spans="1:8" ht="12" customHeight="1" x14ac:dyDescent="0.2">
      <c r="A76" s="6" t="s">
        <v>271</v>
      </c>
      <c r="B76" s="3">
        <v>90</v>
      </c>
      <c r="C76" s="10">
        <v>21.1</v>
      </c>
      <c r="D76" s="10">
        <v>16.760000000000002</v>
      </c>
      <c r="E76" s="10">
        <v>0.34</v>
      </c>
      <c r="F76" s="10">
        <v>235.8</v>
      </c>
      <c r="G76" s="35" t="s">
        <v>273</v>
      </c>
      <c r="H76" s="6" t="s">
        <v>272</v>
      </c>
    </row>
    <row r="77" spans="1:8" ht="13.5" customHeight="1" x14ac:dyDescent="0.2">
      <c r="A77" s="6" t="s">
        <v>66</v>
      </c>
      <c r="B77" s="4">
        <v>150</v>
      </c>
      <c r="C77" s="69">
        <v>3.44</v>
      </c>
      <c r="D77" s="69">
        <v>13.15</v>
      </c>
      <c r="E77" s="69">
        <v>27.92</v>
      </c>
      <c r="F77" s="69">
        <v>243.75</v>
      </c>
      <c r="G77" s="21" t="s">
        <v>67</v>
      </c>
      <c r="H77" s="2" t="s">
        <v>68</v>
      </c>
    </row>
    <row r="78" spans="1:8" ht="12.75" customHeight="1" x14ac:dyDescent="0.2">
      <c r="A78" s="2" t="s">
        <v>13</v>
      </c>
      <c r="B78" s="4">
        <v>215</v>
      </c>
      <c r="C78" s="25">
        <v>7.0000000000000007E-2</v>
      </c>
      <c r="D78" s="25">
        <v>0.02</v>
      </c>
      <c r="E78" s="25">
        <v>15</v>
      </c>
      <c r="F78" s="25">
        <v>60</v>
      </c>
      <c r="G78" s="21" t="s">
        <v>14</v>
      </c>
      <c r="H78" s="6" t="s">
        <v>15</v>
      </c>
    </row>
    <row r="79" spans="1:8" x14ac:dyDescent="0.2">
      <c r="A79" s="28" t="s">
        <v>17</v>
      </c>
      <c r="B79" s="13">
        <f>SUM(B75:B78)</f>
        <v>655</v>
      </c>
      <c r="C79" s="29">
        <f>SUM(C75:C78)</f>
        <v>26.480000000000004</v>
      </c>
      <c r="D79" s="29">
        <f>SUM(D75:D78)</f>
        <v>32.190000000000005</v>
      </c>
      <c r="E79" s="29">
        <f>SUM(E75:E78)</f>
        <v>56.760000000000005</v>
      </c>
      <c r="F79" s="29">
        <f>SUM(F75:F78)</f>
        <v>630.75</v>
      </c>
      <c r="G79" s="30"/>
      <c r="H79" s="6"/>
    </row>
    <row r="80" spans="1:8" x14ac:dyDescent="0.2">
      <c r="A80" s="100" t="s">
        <v>72</v>
      </c>
      <c r="B80" s="100"/>
      <c r="C80" s="100"/>
      <c r="D80" s="100"/>
      <c r="E80" s="100"/>
      <c r="F80" s="100"/>
      <c r="G80" s="100"/>
      <c r="H80" s="100"/>
    </row>
    <row r="81" spans="1:8" x14ac:dyDescent="0.2">
      <c r="A81" s="100" t="s">
        <v>1</v>
      </c>
      <c r="B81" s="100"/>
      <c r="C81" s="100"/>
      <c r="D81" s="100"/>
      <c r="E81" s="100"/>
      <c r="F81" s="100"/>
      <c r="G81" s="100"/>
      <c r="H81" s="100"/>
    </row>
    <row r="82" spans="1:8" x14ac:dyDescent="0.2">
      <c r="A82" s="98" t="s">
        <v>2</v>
      </c>
      <c r="B82" s="100" t="s">
        <v>3</v>
      </c>
      <c r="C82" s="100"/>
      <c r="D82" s="100"/>
      <c r="E82" s="100"/>
      <c r="F82" s="100"/>
      <c r="G82" s="101" t="s">
        <v>4</v>
      </c>
      <c r="H82" s="98" t="s">
        <v>5</v>
      </c>
    </row>
    <row r="83" spans="1:8" ht="11.55" customHeight="1" x14ac:dyDescent="0.2">
      <c r="A83" s="98"/>
      <c r="B83" s="13" t="s">
        <v>6</v>
      </c>
      <c r="C83" s="14" t="s">
        <v>7</v>
      </c>
      <c r="D83" s="14" t="s">
        <v>8</v>
      </c>
      <c r="E83" s="14" t="s">
        <v>9</v>
      </c>
      <c r="F83" s="14" t="s">
        <v>10</v>
      </c>
      <c r="G83" s="101"/>
      <c r="H83" s="98"/>
    </row>
    <row r="84" spans="1:8" x14ac:dyDescent="0.2">
      <c r="A84" s="98" t="s">
        <v>11</v>
      </c>
      <c r="B84" s="98"/>
      <c r="C84" s="99"/>
      <c r="D84" s="99"/>
      <c r="E84" s="99"/>
      <c r="F84" s="99"/>
      <c r="G84" s="98"/>
      <c r="H84" s="98"/>
    </row>
    <row r="85" spans="1:8" s="67" customFormat="1" ht="22.5" customHeight="1" x14ac:dyDescent="0.2">
      <c r="A85" s="85" t="s">
        <v>190</v>
      </c>
      <c r="B85" s="3">
        <v>250</v>
      </c>
      <c r="C85" s="10">
        <v>3.25</v>
      </c>
      <c r="D85" s="10">
        <v>7.59</v>
      </c>
      <c r="E85" s="10">
        <v>43.29</v>
      </c>
      <c r="F85" s="10">
        <v>254.78</v>
      </c>
      <c r="G85" s="1" t="s">
        <v>161</v>
      </c>
      <c r="H85" s="23" t="s">
        <v>73</v>
      </c>
    </row>
    <row r="86" spans="1:8" ht="13.5" customHeight="1" x14ac:dyDescent="0.2">
      <c r="A86" s="6" t="s">
        <v>130</v>
      </c>
      <c r="B86" s="4">
        <v>30</v>
      </c>
      <c r="C86" s="17">
        <v>6.96</v>
      </c>
      <c r="D86" s="17">
        <v>8.85</v>
      </c>
      <c r="E86" s="17">
        <v>0</v>
      </c>
      <c r="F86" s="17">
        <v>108</v>
      </c>
      <c r="G86" s="5" t="s">
        <v>131</v>
      </c>
      <c r="H86" s="6" t="s">
        <v>132</v>
      </c>
    </row>
    <row r="87" spans="1:8" x14ac:dyDescent="0.2">
      <c r="A87" s="43" t="s">
        <v>34</v>
      </c>
      <c r="B87" s="5">
        <v>222</v>
      </c>
      <c r="C87" s="26">
        <v>0.13</v>
      </c>
      <c r="D87" s="26">
        <v>0.02</v>
      </c>
      <c r="E87" s="26">
        <v>15.2</v>
      </c>
      <c r="F87" s="26">
        <v>62</v>
      </c>
      <c r="G87" s="21" t="s">
        <v>35</v>
      </c>
      <c r="H87" s="23" t="s">
        <v>36</v>
      </c>
    </row>
    <row r="88" spans="1:8" x14ac:dyDescent="0.2">
      <c r="A88" s="28" t="s">
        <v>17</v>
      </c>
      <c r="B88" s="13">
        <f>SUM(B85:B87)</f>
        <v>502</v>
      </c>
      <c r="C88" s="14">
        <f>SUM(C85:C87)</f>
        <v>10.340000000000002</v>
      </c>
      <c r="D88" s="14">
        <f>SUM(D85:D87)</f>
        <v>16.459999999999997</v>
      </c>
      <c r="E88" s="14">
        <f>SUM(E85:E87)</f>
        <v>58.489999999999995</v>
      </c>
      <c r="F88" s="14">
        <f>SUM(F85:F87)</f>
        <v>424.78</v>
      </c>
      <c r="G88" s="30"/>
      <c r="H88" s="6"/>
    </row>
    <row r="89" spans="1:8" x14ac:dyDescent="0.2">
      <c r="A89" s="100" t="s">
        <v>84</v>
      </c>
      <c r="B89" s="100"/>
      <c r="C89" s="100"/>
      <c r="D89" s="100"/>
      <c r="E89" s="100"/>
      <c r="F89" s="100"/>
      <c r="G89" s="100"/>
      <c r="H89" s="100"/>
    </row>
    <row r="90" spans="1:8" ht="12" customHeight="1" x14ac:dyDescent="0.2">
      <c r="A90" s="6" t="s">
        <v>37</v>
      </c>
      <c r="B90" s="5">
        <v>200</v>
      </c>
      <c r="C90" s="17">
        <v>4.4000000000000004</v>
      </c>
      <c r="D90" s="17">
        <v>4.2</v>
      </c>
      <c r="E90" s="17">
        <v>13.2</v>
      </c>
      <c r="F90" s="17">
        <v>118.6</v>
      </c>
      <c r="G90" s="36" t="s">
        <v>38</v>
      </c>
      <c r="H90" s="16" t="s">
        <v>39</v>
      </c>
    </row>
    <row r="91" spans="1:8" ht="13.5" customHeight="1" x14ac:dyDescent="0.2">
      <c r="A91" s="6" t="s">
        <v>108</v>
      </c>
      <c r="B91" s="31">
        <v>90</v>
      </c>
      <c r="C91" s="10">
        <v>11.8</v>
      </c>
      <c r="D91" s="10">
        <v>7.1</v>
      </c>
      <c r="E91" s="10">
        <v>8.4</v>
      </c>
      <c r="F91" s="10">
        <v>141.4</v>
      </c>
      <c r="G91" s="35" t="s">
        <v>109</v>
      </c>
      <c r="H91" s="33" t="s">
        <v>74</v>
      </c>
    </row>
    <row r="92" spans="1:8" ht="22.5" customHeight="1" x14ac:dyDescent="0.2">
      <c r="A92" s="6" t="s">
        <v>181</v>
      </c>
      <c r="B92" s="31">
        <v>150</v>
      </c>
      <c r="C92" s="10">
        <v>2.5099999999999998</v>
      </c>
      <c r="D92" s="10">
        <v>4.1399999999999997</v>
      </c>
      <c r="E92" s="10">
        <v>19.98</v>
      </c>
      <c r="F92" s="10">
        <v>127.73</v>
      </c>
      <c r="G92" s="39" t="s">
        <v>182</v>
      </c>
      <c r="H92" s="2" t="s">
        <v>20</v>
      </c>
    </row>
    <row r="93" spans="1:8" x14ac:dyDescent="0.2">
      <c r="A93" s="6" t="s">
        <v>43</v>
      </c>
      <c r="B93" s="4">
        <v>200</v>
      </c>
      <c r="C93" s="17">
        <v>0.76</v>
      </c>
      <c r="D93" s="17">
        <v>0.04</v>
      </c>
      <c r="E93" s="17">
        <v>20.22</v>
      </c>
      <c r="F93" s="17">
        <v>85.51</v>
      </c>
      <c r="G93" s="5" t="s">
        <v>44</v>
      </c>
      <c r="H93" s="2" t="s">
        <v>45</v>
      </c>
    </row>
    <row r="94" spans="1:8" x14ac:dyDescent="0.2">
      <c r="A94" s="28" t="s">
        <v>17</v>
      </c>
      <c r="B94" s="13">
        <f>SUM(B90:B93)</f>
        <v>640</v>
      </c>
      <c r="C94" s="29">
        <f>SUM(C90:C93)</f>
        <v>19.470000000000002</v>
      </c>
      <c r="D94" s="29">
        <f>SUM(D90:D93)</f>
        <v>15.48</v>
      </c>
      <c r="E94" s="29">
        <f>SUM(E90:E93)</f>
        <v>61.8</v>
      </c>
      <c r="F94" s="29">
        <f>SUM(F90:F93)</f>
        <v>473.24</v>
      </c>
      <c r="G94" s="30"/>
      <c r="H94" s="6"/>
    </row>
    <row r="95" spans="1:8" x14ac:dyDescent="0.2">
      <c r="A95" s="100" t="s">
        <v>30</v>
      </c>
      <c r="B95" s="100"/>
      <c r="C95" s="100"/>
      <c r="D95" s="100"/>
      <c r="E95" s="100"/>
      <c r="F95" s="100"/>
      <c r="G95" s="100"/>
      <c r="H95" s="100"/>
    </row>
    <row r="96" spans="1:8" x14ac:dyDescent="0.2">
      <c r="A96" s="98" t="s">
        <v>2</v>
      </c>
      <c r="B96" s="100" t="s">
        <v>3</v>
      </c>
      <c r="C96" s="100"/>
      <c r="D96" s="100"/>
      <c r="E96" s="100"/>
      <c r="F96" s="100"/>
      <c r="G96" s="101" t="s">
        <v>4</v>
      </c>
      <c r="H96" s="98" t="s">
        <v>5</v>
      </c>
    </row>
    <row r="97" spans="1:251" ht="11.55" customHeight="1" x14ac:dyDescent="0.2">
      <c r="A97" s="98"/>
      <c r="B97" s="13" t="s">
        <v>6</v>
      </c>
      <c r="C97" s="14" t="s">
        <v>7</v>
      </c>
      <c r="D97" s="14" t="s">
        <v>8</v>
      </c>
      <c r="E97" s="14" t="s">
        <v>9</v>
      </c>
      <c r="F97" s="14" t="s">
        <v>10</v>
      </c>
      <c r="G97" s="101"/>
      <c r="H97" s="98"/>
    </row>
    <row r="98" spans="1:251" x14ac:dyDescent="0.2">
      <c r="A98" s="98" t="s">
        <v>11</v>
      </c>
      <c r="B98" s="98"/>
      <c r="C98" s="98"/>
      <c r="D98" s="98"/>
      <c r="E98" s="98"/>
      <c r="F98" s="98"/>
      <c r="G98" s="98"/>
      <c r="H98" s="98"/>
    </row>
    <row r="99" spans="1:251" x14ac:dyDescent="0.2">
      <c r="A99" s="6" t="s">
        <v>122</v>
      </c>
      <c r="B99" s="5">
        <v>90</v>
      </c>
      <c r="C99" s="17">
        <v>15</v>
      </c>
      <c r="D99" s="17">
        <v>10.4</v>
      </c>
      <c r="E99" s="17">
        <v>5.9</v>
      </c>
      <c r="F99" s="17">
        <v>176</v>
      </c>
      <c r="G99" s="21" t="s">
        <v>123</v>
      </c>
      <c r="H99" s="16" t="s">
        <v>75</v>
      </c>
    </row>
    <row r="100" spans="1:251" s="67" customFormat="1" x14ac:dyDescent="0.2">
      <c r="A100" s="6" t="s">
        <v>157</v>
      </c>
      <c r="B100" s="3">
        <v>150</v>
      </c>
      <c r="C100" s="10">
        <v>6.6</v>
      </c>
      <c r="D100" s="10">
        <v>5.73</v>
      </c>
      <c r="E100" s="10">
        <v>37.880000000000003</v>
      </c>
      <c r="F100" s="10">
        <v>229.5</v>
      </c>
      <c r="G100" s="15" t="s">
        <v>158</v>
      </c>
      <c r="H100" s="84" t="s">
        <v>98</v>
      </c>
    </row>
    <row r="101" spans="1:251" s="22" customFormat="1" ht="22.5" customHeight="1" x14ac:dyDescent="0.2">
      <c r="A101" s="23" t="s">
        <v>183</v>
      </c>
      <c r="B101" s="3">
        <v>60</v>
      </c>
      <c r="C101" s="10">
        <v>0.42</v>
      </c>
      <c r="D101" s="10">
        <v>0.06</v>
      </c>
      <c r="E101" s="10">
        <v>1.1399999999999999</v>
      </c>
      <c r="F101" s="10">
        <v>7.2</v>
      </c>
      <c r="G101" s="15" t="s">
        <v>184</v>
      </c>
      <c r="H101" s="2" t="s">
        <v>50</v>
      </c>
    </row>
    <row r="102" spans="1:251" ht="12.75" customHeight="1" x14ac:dyDescent="0.2">
      <c r="A102" s="2" t="s">
        <v>13</v>
      </c>
      <c r="B102" s="4">
        <v>215</v>
      </c>
      <c r="C102" s="25">
        <v>7.0000000000000007E-2</v>
      </c>
      <c r="D102" s="25">
        <v>0.02</v>
      </c>
      <c r="E102" s="25">
        <v>15</v>
      </c>
      <c r="F102" s="25">
        <v>60</v>
      </c>
      <c r="G102" s="21" t="s">
        <v>14</v>
      </c>
      <c r="H102" s="6" t="s">
        <v>15</v>
      </c>
    </row>
    <row r="103" spans="1:251" x14ac:dyDescent="0.2">
      <c r="A103" s="28" t="s">
        <v>17</v>
      </c>
      <c r="B103" s="13">
        <f>SUM(B99:B102)</f>
        <v>515</v>
      </c>
      <c r="C103" s="14">
        <f>SUM(C99:C102)</f>
        <v>22.090000000000003</v>
      </c>
      <c r="D103" s="14">
        <f>SUM(D99:D102)</f>
        <v>16.21</v>
      </c>
      <c r="E103" s="14">
        <f>SUM(E99:E102)</f>
        <v>59.92</v>
      </c>
      <c r="F103" s="14">
        <f>SUM(F99:F102)</f>
        <v>472.7</v>
      </c>
      <c r="G103" s="30"/>
      <c r="H103" s="6"/>
    </row>
    <row r="104" spans="1:251" x14ac:dyDescent="0.2">
      <c r="A104" s="100" t="s">
        <v>84</v>
      </c>
      <c r="B104" s="100"/>
      <c r="C104" s="100"/>
      <c r="D104" s="100"/>
      <c r="E104" s="100"/>
      <c r="F104" s="100"/>
      <c r="G104" s="100"/>
      <c r="H104" s="100"/>
    </row>
    <row r="105" spans="1:251" ht="12" customHeight="1" x14ac:dyDescent="0.2">
      <c r="A105" s="6" t="s">
        <v>133</v>
      </c>
      <c r="B105" s="4">
        <v>200</v>
      </c>
      <c r="C105" s="5">
        <v>1.8</v>
      </c>
      <c r="D105" s="5">
        <v>5.3</v>
      </c>
      <c r="E105" s="5">
        <v>10.9</v>
      </c>
      <c r="F105" s="5">
        <v>100.5</v>
      </c>
      <c r="G105" s="5" t="s">
        <v>18</v>
      </c>
      <c r="H105" s="16" t="s">
        <v>19</v>
      </c>
    </row>
    <row r="106" spans="1:251" x14ac:dyDescent="0.2">
      <c r="A106" s="58" t="s">
        <v>276</v>
      </c>
      <c r="B106" s="3">
        <v>100</v>
      </c>
      <c r="C106" s="59">
        <v>14.1</v>
      </c>
      <c r="D106" s="59">
        <v>15.3</v>
      </c>
      <c r="E106" s="59">
        <v>3.2</v>
      </c>
      <c r="F106" s="59">
        <v>205.9</v>
      </c>
      <c r="G106" s="15" t="s">
        <v>277</v>
      </c>
      <c r="H106" s="2" t="s">
        <v>126</v>
      </c>
    </row>
    <row r="107" spans="1:251" ht="13.5" customHeight="1" x14ac:dyDescent="0.2">
      <c r="A107" s="6" t="s">
        <v>66</v>
      </c>
      <c r="B107" s="4">
        <v>150</v>
      </c>
      <c r="C107" s="69">
        <v>3.44</v>
      </c>
      <c r="D107" s="69">
        <v>13.15</v>
      </c>
      <c r="E107" s="69">
        <v>27.92</v>
      </c>
      <c r="F107" s="69">
        <v>243.75</v>
      </c>
      <c r="G107" s="21" t="s">
        <v>67</v>
      </c>
      <c r="H107" s="2" t="s">
        <v>68</v>
      </c>
    </row>
    <row r="108" spans="1:251" x14ac:dyDescent="0.2">
      <c r="A108" s="2" t="s">
        <v>13</v>
      </c>
      <c r="B108" s="4">
        <v>215</v>
      </c>
      <c r="C108" s="26">
        <v>7.0000000000000007E-2</v>
      </c>
      <c r="D108" s="26">
        <v>0.02</v>
      </c>
      <c r="E108" s="26">
        <v>15</v>
      </c>
      <c r="F108" s="26">
        <v>60</v>
      </c>
      <c r="G108" s="21" t="s">
        <v>14</v>
      </c>
      <c r="H108" s="6" t="s">
        <v>15</v>
      </c>
    </row>
    <row r="109" spans="1:251" ht="24.75" customHeight="1" x14ac:dyDescent="0.2">
      <c r="A109" s="6" t="s">
        <v>177</v>
      </c>
      <c r="B109" s="4">
        <v>100</v>
      </c>
      <c r="C109" s="17">
        <v>0.4</v>
      </c>
      <c r="D109" s="17">
        <v>0.4</v>
      </c>
      <c r="E109" s="17">
        <f>19.6/2</f>
        <v>9.8000000000000007</v>
      </c>
      <c r="F109" s="17">
        <f>94/2</f>
        <v>47</v>
      </c>
      <c r="G109" s="21" t="s">
        <v>32</v>
      </c>
      <c r="H109" s="6" t="s">
        <v>33</v>
      </c>
    </row>
    <row r="110" spans="1:251" ht="12.75" customHeight="1" x14ac:dyDescent="0.2">
      <c r="A110" s="23" t="s">
        <v>27</v>
      </c>
      <c r="B110" s="3">
        <v>20</v>
      </c>
      <c r="C110" s="10">
        <v>1.3</v>
      </c>
      <c r="D110" s="10">
        <v>0.2</v>
      </c>
      <c r="E110" s="10">
        <v>8.6</v>
      </c>
      <c r="F110" s="10">
        <v>43</v>
      </c>
      <c r="G110" s="15" t="s">
        <v>28</v>
      </c>
      <c r="H110" s="6" t="s">
        <v>29</v>
      </c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4"/>
      <c r="FK110" s="24"/>
      <c r="FL110" s="24"/>
      <c r="FM110" s="24"/>
      <c r="FN110" s="24"/>
      <c r="FO110" s="24"/>
      <c r="FP110" s="24"/>
      <c r="FQ110" s="24"/>
      <c r="FR110" s="24"/>
      <c r="FS110" s="24"/>
      <c r="FT110" s="24"/>
      <c r="FU110" s="24"/>
      <c r="FV110" s="24"/>
      <c r="FW110" s="24"/>
      <c r="FX110" s="24"/>
      <c r="FY110" s="24"/>
      <c r="FZ110" s="24"/>
      <c r="GA110" s="24"/>
      <c r="GB110" s="24"/>
      <c r="GC110" s="24"/>
      <c r="GD110" s="24"/>
      <c r="GE110" s="24"/>
      <c r="GF110" s="24"/>
      <c r="GG110" s="24"/>
      <c r="GH110" s="24"/>
      <c r="GI110" s="24"/>
      <c r="GJ110" s="24"/>
      <c r="GK110" s="24"/>
      <c r="GL110" s="24"/>
      <c r="GM110" s="24"/>
      <c r="GN110" s="24"/>
      <c r="GO110" s="24"/>
      <c r="GP110" s="24"/>
      <c r="GQ110" s="24"/>
      <c r="GR110" s="24"/>
      <c r="GS110" s="24"/>
      <c r="GT110" s="24"/>
      <c r="GU110" s="24"/>
      <c r="GV110" s="24"/>
      <c r="GW110" s="24"/>
      <c r="GX110" s="24"/>
      <c r="GY110" s="24"/>
      <c r="GZ110" s="24"/>
      <c r="HA110" s="24"/>
      <c r="HB110" s="24"/>
      <c r="HC110" s="24"/>
      <c r="HD110" s="24"/>
      <c r="HE110" s="24"/>
      <c r="HF110" s="24"/>
      <c r="HG110" s="24"/>
      <c r="HH110" s="24"/>
      <c r="HI110" s="24"/>
      <c r="HJ110" s="24"/>
      <c r="HK110" s="24"/>
      <c r="HL110" s="24"/>
      <c r="HM110" s="24"/>
      <c r="HN110" s="24"/>
      <c r="HO110" s="24"/>
      <c r="HP110" s="24"/>
      <c r="HQ110" s="24"/>
      <c r="HR110" s="24"/>
      <c r="HS110" s="24"/>
      <c r="HT110" s="24"/>
      <c r="HU110" s="24"/>
      <c r="HV110" s="24"/>
      <c r="HW110" s="24"/>
      <c r="HX110" s="24"/>
      <c r="HY110" s="24"/>
      <c r="HZ110" s="24"/>
      <c r="IA110" s="24"/>
      <c r="IB110" s="24"/>
      <c r="IC110" s="24"/>
      <c r="ID110" s="24"/>
      <c r="IE110" s="24"/>
      <c r="IF110" s="24"/>
      <c r="IG110" s="24"/>
      <c r="IH110" s="24"/>
      <c r="II110" s="24"/>
      <c r="IJ110" s="24"/>
      <c r="IK110" s="24"/>
      <c r="IL110" s="24"/>
      <c r="IM110" s="24"/>
      <c r="IN110" s="24"/>
      <c r="IO110" s="24"/>
      <c r="IP110" s="24"/>
      <c r="IQ110" s="24"/>
    </row>
    <row r="111" spans="1:251" x14ac:dyDescent="0.2">
      <c r="A111" s="28" t="s">
        <v>17</v>
      </c>
      <c r="B111" s="13">
        <f>SUM(B105:B110)</f>
        <v>785</v>
      </c>
      <c r="C111" s="29">
        <f>SUM(C105:C110)</f>
        <v>21.11</v>
      </c>
      <c r="D111" s="29">
        <f>SUM(D105:D110)</f>
        <v>34.370000000000005</v>
      </c>
      <c r="E111" s="29">
        <f>SUM(E105:E110)</f>
        <v>75.42</v>
      </c>
      <c r="F111" s="29">
        <f>SUM(F105:F110)</f>
        <v>700.15</v>
      </c>
      <c r="G111" s="30"/>
      <c r="H111" s="6"/>
    </row>
    <row r="112" spans="1:251" x14ac:dyDescent="0.2">
      <c r="A112" s="100" t="s">
        <v>46</v>
      </c>
      <c r="B112" s="100"/>
      <c r="C112" s="100"/>
      <c r="D112" s="100"/>
      <c r="E112" s="100"/>
      <c r="F112" s="100"/>
      <c r="G112" s="100"/>
      <c r="H112" s="100"/>
    </row>
    <row r="113" spans="1:8" x14ac:dyDescent="0.2">
      <c r="A113" s="98" t="s">
        <v>2</v>
      </c>
      <c r="B113" s="100" t="s">
        <v>3</v>
      </c>
      <c r="C113" s="100"/>
      <c r="D113" s="100"/>
      <c r="E113" s="100"/>
      <c r="F113" s="100"/>
      <c r="G113" s="101" t="s">
        <v>4</v>
      </c>
      <c r="H113" s="98" t="s">
        <v>5</v>
      </c>
    </row>
    <row r="114" spans="1:8" ht="11.55" customHeight="1" x14ac:dyDescent="0.2">
      <c r="A114" s="98"/>
      <c r="B114" s="13" t="s">
        <v>6</v>
      </c>
      <c r="C114" s="14" t="s">
        <v>7</v>
      </c>
      <c r="D114" s="14" t="s">
        <v>8</v>
      </c>
      <c r="E114" s="14" t="s">
        <v>9</v>
      </c>
      <c r="F114" s="14" t="s">
        <v>10</v>
      </c>
      <c r="G114" s="101"/>
      <c r="H114" s="98"/>
    </row>
    <row r="115" spans="1:8" x14ac:dyDescent="0.2">
      <c r="A115" s="98" t="s">
        <v>11</v>
      </c>
      <c r="B115" s="98"/>
      <c r="C115" s="98"/>
      <c r="D115" s="98"/>
      <c r="E115" s="98"/>
      <c r="F115" s="98"/>
      <c r="G115" s="98"/>
      <c r="H115" s="98"/>
    </row>
    <row r="116" spans="1:8" s="11" customFormat="1" ht="12.75" customHeight="1" x14ac:dyDescent="0.2">
      <c r="A116" s="19" t="s">
        <v>89</v>
      </c>
      <c r="B116" s="7">
        <v>90</v>
      </c>
      <c r="C116" s="10">
        <v>15.3</v>
      </c>
      <c r="D116" s="10">
        <v>8.8000000000000007</v>
      </c>
      <c r="E116" s="10">
        <v>8.4</v>
      </c>
      <c r="F116" s="10">
        <v>175.4</v>
      </c>
      <c r="G116" s="8" t="s">
        <v>90</v>
      </c>
      <c r="H116" s="33" t="s">
        <v>71</v>
      </c>
    </row>
    <row r="117" spans="1:8" ht="11.25" customHeight="1" x14ac:dyDescent="0.2">
      <c r="A117" s="6" t="s">
        <v>154</v>
      </c>
      <c r="B117" s="4">
        <v>5</v>
      </c>
      <c r="C117" s="17">
        <v>0.04</v>
      </c>
      <c r="D117" s="17">
        <v>3.6</v>
      </c>
      <c r="E117" s="17">
        <v>0.06</v>
      </c>
      <c r="F117" s="17">
        <v>33</v>
      </c>
      <c r="G117" s="5" t="s">
        <v>135</v>
      </c>
      <c r="H117" s="16" t="s">
        <v>136</v>
      </c>
    </row>
    <row r="118" spans="1:8" ht="23.25" customHeight="1" x14ac:dyDescent="0.2">
      <c r="A118" s="6" t="s">
        <v>181</v>
      </c>
      <c r="B118" s="31">
        <v>150</v>
      </c>
      <c r="C118" s="10">
        <v>2.5099999999999998</v>
      </c>
      <c r="D118" s="10">
        <v>4.1399999999999997</v>
      </c>
      <c r="E118" s="10">
        <v>19.98</v>
      </c>
      <c r="F118" s="10">
        <v>127.73</v>
      </c>
      <c r="G118" s="39" t="s">
        <v>182</v>
      </c>
      <c r="H118" s="2" t="s">
        <v>20</v>
      </c>
    </row>
    <row r="119" spans="1:8" s="22" customFormat="1" ht="22.5" customHeight="1" x14ac:dyDescent="0.2">
      <c r="A119" s="23" t="s">
        <v>183</v>
      </c>
      <c r="B119" s="3">
        <v>60</v>
      </c>
      <c r="C119" s="10">
        <v>0.42</v>
      </c>
      <c r="D119" s="10">
        <v>0.06</v>
      </c>
      <c r="E119" s="10">
        <v>1.1399999999999999</v>
      </c>
      <c r="F119" s="10">
        <v>7.2</v>
      </c>
      <c r="G119" s="15" t="s">
        <v>184</v>
      </c>
      <c r="H119" s="2" t="s">
        <v>50</v>
      </c>
    </row>
    <row r="120" spans="1:8" x14ac:dyDescent="0.2">
      <c r="A120" s="2" t="s">
        <v>13</v>
      </c>
      <c r="B120" s="4">
        <v>215</v>
      </c>
      <c r="C120" s="26">
        <v>7.0000000000000007E-2</v>
      </c>
      <c r="D120" s="26">
        <v>0.02</v>
      </c>
      <c r="E120" s="26">
        <v>15</v>
      </c>
      <c r="F120" s="26">
        <v>60</v>
      </c>
      <c r="G120" s="21" t="s">
        <v>14</v>
      </c>
      <c r="H120" s="6" t="s">
        <v>15</v>
      </c>
    </row>
    <row r="121" spans="1:8" x14ac:dyDescent="0.2">
      <c r="A121" s="28" t="s">
        <v>17</v>
      </c>
      <c r="B121" s="13">
        <f>SUM(B116:B120)</f>
        <v>520</v>
      </c>
      <c r="C121" s="29">
        <f>SUM(C116:C120)</f>
        <v>18.340000000000003</v>
      </c>
      <c r="D121" s="29">
        <f>SUM(D116:D120)</f>
        <v>16.619999999999997</v>
      </c>
      <c r="E121" s="29">
        <f>SUM(E116:E120)</f>
        <v>44.58</v>
      </c>
      <c r="F121" s="29">
        <f>SUM(F116:F120)</f>
        <v>403.33</v>
      </c>
      <c r="G121" s="30"/>
      <c r="H121" s="6"/>
    </row>
    <row r="122" spans="1:8" x14ac:dyDescent="0.2">
      <c r="A122" s="100" t="s">
        <v>84</v>
      </c>
      <c r="B122" s="100"/>
      <c r="C122" s="100"/>
      <c r="D122" s="100"/>
      <c r="E122" s="100"/>
      <c r="F122" s="100"/>
      <c r="G122" s="100"/>
      <c r="H122" s="100"/>
    </row>
    <row r="123" spans="1:8" s="82" customFormat="1" ht="12.75" customHeight="1" x14ac:dyDescent="0.2">
      <c r="A123" s="79" t="s">
        <v>150</v>
      </c>
      <c r="B123" s="80">
        <v>200</v>
      </c>
      <c r="C123" s="81">
        <v>1.56</v>
      </c>
      <c r="D123" s="81">
        <v>5.2</v>
      </c>
      <c r="E123" s="81">
        <v>8.6</v>
      </c>
      <c r="F123" s="81">
        <v>87.89</v>
      </c>
      <c r="G123" s="39" t="s">
        <v>144</v>
      </c>
      <c r="H123" s="16" t="s">
        <v>58</v>
      </c>
    </row>
    <row r="124" spans="1:8" ht="12.6" customHeight="1" x14ac:dyDescent="0.2">
      <c r="A124" s="23" t="s">
        <v>179</v>
      </c>
      <c r="B124" s="4">
        <v>90</v>
      </c>
      <c r="C124" s="5">
        <v>11.52</v>
      </c>
      <c r="D124" s="5">
        <v>13</v>
      </c>
      <c r="E124" s="5">
        <v>4.05</v>
      </c>
      <c r="F124" s="5">
        <v>189.6</v>
      </c>
      <c r="G124" s="4" t="s">
        <v>180</v>
      </c>
      <c r="H124" s="6" t="s">
        <v>42</v>
      </c>
    </row>
    <row r="125" spans="1:8" ht="21.75" customHeight="1" x14ac:dyDescent="0.2">
      <c r="A125" s="6" t="s">
        <v>278</v>
      </c>
      <c r="B125" s="4">
        <v>150</v>
      </c>
      <c r="C125" s="17">
        <v>3.65</v>
      </c>
      <c r="D125" s="17">
        <v>5.37</v>
      </c>
      <c r="E125" s="17">
        <v>36.68</v>
      </c>
      <c r="F125" s="17">
        <v>209.7</v>
      </c>
      <c r="G125" s="4" t="s">
        <v>142</v>
      </c>
      <c r="H125" s="6" t="s">
        <v>53</v>
      </c>
    </row>
    <row r="126" spans="1:8" ht="24.75" customHeight="1" x14ac:dyDescent="0.2">
      <c r="A126" s="23" t="s">
        <v>170</v>
      </c>
      <c r="B126" s="3">
        <v>60</v>
      </c>
      <c r="C126" s="10">
        <v>1.32</v>
      </c>
      <c r="D126" s="10">
        <v>0.06</v>
      </c>
      <c r="E126" s="10">
        <v>3.78</v>
      </c>
      <c r="F126" s="10">
        <v>21</v>
      </c>
      <c r="G126" s="15" t="s">
        <v>171</v>
      </c>
      <c r="H126" s="2" t="s">
        <v>172</v>
      </c>
    </row>
    <row r="127" spans="1:8" x14ac:dyDescent="0.2">
      <c r="A127" s="2" t="s">
        <v>13</v>
      </c>
      <c r="B127" s="4">
        <v>215</v>
      </c>
      <c r="C127" s="26">
        <v>7.0000000000000007E-2</v>
      </c>
      <c r="D127" s="26">
        <v>0.02</v>
      </c>
      <c r="E127" s="26">
        <v>15</v>
      </c>
      <c r="F127" s="26">
        <v>60</v>
      </c>
      <c r="G127" s="21" t="s">
        <v>14</v>
      </c>
      <c r="H127" s="6" t="s">
        <v>15</v>
      </c>
    </row>
    <row r="128" spans="1:8" x14ac:dyDescent="0.2">
      <c r="A128" s="28" t="s">
        <v>17</v>
      </c>
      <c r="B128" s="13">
        <f>SUM(B123:B127)</f>
        <v>715</v>
      </c>
      <c r="C128" s="29">
        <f>SUM(C123:C127)</f>
        <v>18.12</v>
      </c>
      <c r="D128" s="29">
        <f>SUM(D123:D127)</f>
        <v>23.65</v>
      </c>
      <c r="E128" s="29">
        <f>SUM(E123:E127)</f>
        <v>68.11</v>
      </c>
      <c r="F128" s="29">
        <f>SUM(F123:F127)</f>
        <v>568.19000000000005</v>
      </c>
      <c r="G128" s="30"/>
      <c r="H128" s="6"/>
    </row>
    <row r="129" spans="1:8" x14ac:dyDescent="0.2">
      <c r="A129" s="100" t="s">
        <v>57</v>
      </c>
      <c r="B129" s="100"/>
      <c r="C129" s="100"/>
      <c r="D129" s="100"/>
      <c r="E129" s="100"/>
      <c r="F129" s="100"/>
      <c r="G129" s="100"/>
      <c r="H129" s="100"/>
    </row>
    <row r="130" spans="1:8" x14ac:dyDescent="0.2">
      <c r="A130" s="98" t="s">
        <v>2</v>
      </c>
      <c r="B130" s="100" t="s">
        <v>3</v>
      </c>
      <c r="C130" s="100"/>
      <c r="D130" s="100"/>
      <c r="E130" s="100"/>
      <c r="F130" s="100"/>
      <c r="G130" s="101" t="s">
        <v>4</v>
      </c>
      <c r="H130" s="98" t="s">
        <v>5</v>
      </c>
    </row>
    <row r="131" spans="1:8" ht="11.55" customHeight="1" x14ac:dyDescent="0.2">
      <c r="A131" s="98"/>
      <c r="B131" s="13" t="s">
        <v>6</v>
      </c>
      <c r="C131" s="14" t="s">
        <v>7</v>
      </c>
      <c r="D131" s="14" t="s">
        <v>8</v>
      </c>
      <c r="E131" s="14" t="s">
        <v>9</v>
      </c>
      <c r="F131" s="14" t="s">
        <v>10</v>
      </c>
      <c r="G131" s="101"/>
      <c r="H131" s="98"/>
    </row>
    <row r="132" spans="1:8" x14ac:dyDescent="0.2">
      <c r="A132" s="98" t="s">
        <v>11</v>
      </c>
      <c r="B132" s="98"/>
      <c r="C132" s="98"/>
      <c r="D132" s="98"/>
      <c r="E132" s="98"/>
      <c r="F132" s="98"/>
      <c r="G132" s="98"/>
      <c r="H132" s="98"/>
    </row>
    <row r="133" spans="1:8" ht="24" customHeight="1" x14ac:dyDescent="0.2">
      <c r="A133" s="6" t="s">
        <v>191</v>
      </c>
      <c r="B133" s="3">
        <v>150</v>
      </c>
      <c r="C133" s="32">
        <v>20.55</v>
      </c>
      <c r="D133" s="32">
        <v>13.74</v>
      </c>
      <c r="E133" s="32">
        <v>33</v>
      </c>
      <c r="F133" s="32">
        <v>337.3</v>
      </c>
      <c r="G133" s="35" t="s">
        <v>192</v>
      </c>
      <c r="H133" s="6" t="s">
        <v>151</v>
      </c>
    </row>
    <row r="134" spans="1:8" s="22" customFormat="1" ht="24.75" customHeight="1" x14ac:dyDescent="0.2">
      <c r="A134" s="6" t="s">
        <v>177</v>
      </c>
      <c r="B134" s="31">
        <v>150</v>
      </c>
      <c r="C134" s="10">
        <v>0.6</v>
      </c>
      <c r="D134" s="10">
        <v>0.6</v>
      </c>
      <c r="E134" s="10">
        <v>14.7</v>
      </c>
      <c r="F134" s="10">
        <v>70.5</v>
      </c>
      <c r="G134" s="35" t="s">
        <v>32</v>
      </c>
      <c r="H134" s="6" t="s">
        <v>33</v>
      </c>
    </row>
    <row r="135" spans="1:8" ht="12.75" customHeight="1" x14ac:dyDescent="0.2">
      <c r="A135" s="43" t="s">
        <v>34</v>
      </c>
      <c r="B135" s="5">
        <v>222</v>
      </c>
      <c r="C135" s="25">
        <v>0.13</v>
      </c>
      <c r="D135" s="25">
        <v>0.02</v>
      </c>
      <c r="E135" s="25">
        <v>15.2</v>
      </c>
      <c r="F135" s="25">
        <v>62</v>
      </c>
      <c r="G135" s="21" t="s">
        <v>35</v>
      </c>
      <c r="H135" s="23" t="s">
        <v>36</v>
      </c>
    </row>
    <row r="136" spans="1:8" x14ac:dyDescent="0.2">
      <c r="A136" s="28" t="s">
        <v>17</v>
      </c>
      <c r="B136" s="13">
        <f>SUM(B133:B135)</f>
        <v>522</v>
      </c>
      <c r="C136" s="13">
        <f t="shared" ref="C136:F136" si="0">SUM(C133:C135)</f>
        <v>21.28</v>
      </c>
      <c r="D136" s="13">
        <f t="shared" si="0"/>
        <v>14.36</v>
      </c>
      <c r="E136" s="13">
        <f t="shared" si="0"/>
        <v>62.900000000000006</v>
      </c>
      <c r="F136" s="13">
        <f t="shared" si="0"/>
        <v>469.8</v>
      </c>
      <c r="G136" s="30"/>
      <c r="H136" s="6"/>
    </row>
    <row r="137" spans="1:8" x14ac:dyDescent="0.2">
      <c r="A137" s="100" t="s">
        <v>84</v>
      </c>
      <c r="B137" s="100"/>
      <c r="C137" s="100"/>
      <c r="D137" s="100"/>
      <c r="E137" s="100"/>
      <c r="F137" s="100"/>
      <c r="G137" s="100"/>
      <c r="H137" s="100"/>
    </row>
    <row r="138" spans="1:8" ht="12.75" customHeight="1" x14ac:dyDescent="0.2">
      <c r="A138" s="6" t="s">
        <v>117</v>
      </c>
      <c r="B138" s="31">
        <v>200</v>
      </c>
      <c r="C138" s="32">
        <v>1.87</v>
      </c>
      <c r="D138" s="32">
        <v>2.2599999999999998</v>
      </c>
      <c r="E138" s="32">
        <v>13.5</v>
      </c>
      <c r="F138" s="32">
        <v>91.2</v>
      </c>
      <c r="G138" s="68" t="s">
        <v>118</v>
      </c>
      <c r="H138" s="9" t="s">
        <v>119</v>
      </c>
    </row>
    <row r="139" spans="1:8" x14ac:dyDescent="0.2">
      <c r="A139" s="40" t="s">
        <v>91</v>
      </c>
      <c r="B139" s="41">
        <v>90</v>
      </c>
      <c r="C139" s="10">
        <v>14.7</v>
      </c>
      <c r="D139" s="10">
        <v>8.6</v>
      </c>
      <c r="E139" s="10">
        <v>8.4</v>
      </c>
      <c r="F139" s="10">
        <v>170.5</v>
      </c>
      <c r="G139" s="42" t="s">
        <v>92</v>
      </c>
      <c r="H139" s="9" t="s">
        <v>79</v>
      </c>
    </row>
    <row r="140" spans="1:8" x14ac:dyDescent="0.2">
      <c r="A140" s="6" t="s">
        <v>66</v>
      </c>
      <c r="B140" s="4">
        <v>150</v>
      </c>
      <c r="C140" s="17">
        <v>3.44</v>
      </c>
      <c r="D140" s="17">
        <v>13.15</v>
      </c>
      <c r="E140" s="17">
        <v>27.92</v>
      </c>
      <c r="F140" s="17">
        <v>243.75</v>
      </c>
      <c r="G140" s="21" t="s">
        <v>67</v>
      </c>
      <c r="H140" s="2" t="s">
        <v>68</v>
      </c>
    </row>
    <row r="141" spans="1:8" x14ac:dyDescent="0.2">
      <c r="A141" s="2" t="s">
        <v>13</v>
      </c>
      <c r="B141" s="4">
        <v>215</v>
      </c>
      <c r="C141" s="26">
        <v>7.0000000000000007E-2</v>
      </c>
      <c r="D141" s="26">
        <v>0.02</v>
      </c>
      <c r="E141" s="26">
        <v>15</v>
      </c>
      <c r="F141" s="26">
        <v>60</v>
      </c>
      <c r="G141" s="21" t="s">
        <v>14</v>
      </c>
      <c r="H141" s="6" t="s">
        <v>15</v>
      </c>
    </row>
    <row r="142" spans="1:8" x14ac:dyDescent="0.2">
      <c r="A142" s="28" t="s">
        <v>17</v>
      </c>
      <c r="B142" s="13">
        <f>SUM(B138:B141)</f>
        <v>655</v>
      </c>
      <c r="C142" s="29">
        <f>SUM(C138:C141)</f>
        <v>20.080000000000002</v>
      </c>
      <c r="D142" s="29">
        <f>SUM(D138:D141)</f>
        <v>24.029999999999998</v>
      </c>
      <c r="E142" s="29">
        <f>SUM(E138:E141)</f>
        <v>64.819999999999993</v>
      </c>
      <c r="F142" s="29">
        <f>SUM(F138:F141)</f>
        <v>565.45000000000005</v>
      </c>
      <c r="G142" s="30"/>
      <c r="H142" s="6"/>
    </row>
    <row r="143" spans="1:8" x14ac:dyDescent="0.2">
      <c r="A143" s="100" t="s">
        <v>65</v>
      </c>
      <c r="B143" s="100"/>
      <c r="C143" s="100"/>
      <c r="D143" s="100"/>
      <c r="E143" s="100"/>
      <c r="F143" s="100"/>
      <c r="G143" s="100"/>
      <c r="H143" s="100"/>
    </row>
    <row r="144" spans="1:8" x14ac:dyDescent="0.2">
      <c r="A144" s="98" t="s">
        <v>2</v>
      </c>
      <c r="B144" s="100" t="s">
        <v>3</v>
      </c>
      <c r="C144" s="100"/>
      <c r="D144" s="100"/>
      <c r="E144" s="100"/>
      <c r="F144" s="100"/>
      <c r="G144" s="101" t="s">
        <v>4</v>
      </c>
      <c r="H144" s="98" t="s">
        <v>5</v>
      </c>
    </row>
    <row r="145" spans="1:8" ht="11.55" customHeight="1" x14ac:dyDescent="0.2">
      <c r="A145" s="98"/>
      <c r="B145" s="13" t="s">
        <v>6</v>
      </c>
      <c r="C145" s="14" t="s">
        <v>7</v>
      </c>
      <c r="D145" s="14" t="s">
        <v>8</v>
      </c>
      <c r="E145" s="14" t="s">
        <v>9</v>
      </c>
      <c r="F145" s="14" t="s">
        <v>10</v>
      </c>
      <c r="G145" s="101"/>
      <c r="H145" s="98"/>
    </row>
    <row r="146" spans="1:8" x14ac:dyDescent="0.2">
      <c r="A146" s="98" t="s">
        <v>11</v>
      </c>
      <c r="B146" s="98"/>
      <c r="C146" s="99"/>
      <c r="D146" s="99"/>
      <c r="E146" s="99"/>
      <c r="F146" s="99"/>
      <c r="G146" s="98"/>
      <c r="H146" s="98"/>
    </row>
    <row r="147" spans="1:8" x14ac:dyDescent="0.2">
      <c r="A147" s="58" t="s">
        <v>276</v>
      </c>
      <c r="B147" s="3">
        <v>100</v>
      </c>
      <c r="C147" s="59">
        <v>14.1</v>
      </c>
      <c r="D147" s="59">
        <v>15.3</v>
      </c>
      <c r="E147" s="59">
        <v>3.2</v>
      </c>
      <c r="F147" s="59">
        <v>205.9</v>
      </c>
      <c r="G147" s="15" t="s">
        <v>277</v>
      </c>
      <c r="H147" s="2" t="s">
        <v>126</v>
      </c>
    </row>
    <row r="148" spans="1:8" x14ac:dyDescent="0.2">
      <c r="A148" s="40" t="s">
        <v>199</v>
      </c>
      <c r="B148" s="41">
        <v>200</v>
      </c>
      <c r="C148" s="10">
        <v>4.13</v>
      </c>
      <c r="D148" s="10">
        <v>6.47</v>
      </c>
      <c r="E148" s="10">
        <v>18.850000000000001</v>
      </c>
      <c r="F148" s="10">
        <v>150.19999999999999</v>
      </c>
      <c r="G148" s="42" t="s">
        <v>198</v>
      </c>
      <c r="H148" s="9" t="s">
        <v>95</v>
      </c>
    </row>
    <row r="149" spans="1:8" x14ac:dyDescent="0.2">
      <c r="A149" s="43" t="s">
        <v>34</v>
      </c>
      <c r="B149" s="5">
        <v>222</v>
      </c>
      <c r="C149" s="25">
        <v>0.13</v>
      </c>
      <c r="D149" s="25">
        <v>0.02</v>
      </c>
      <c r="E149" s="25">
        <v>15.2</v>
      </c>
      <c r="F149" s="25">
        <v>62</v>
      </c>
      <c r="G149" s="21" t="s">
        <v>35</v>
      </c>
      <c r="H149" s="23" t="s">
        <v>36</v>
      </c>
    </row>
    <row r="150" spans="1:8" ht="12.75" customHeight="1" x14ac:dyDescent="0.2">
      <c r="A150" s="28" t="s">
        <v>17</v>
      </c>
      <c r="B150" s="13">
        <f>SUM(B147:B149)</f>
        <v>522</v>
      </c>
      <c r="C150" s="29">
        <f>SUM(C147:C149)</f>
        <v>18.36</v>
      </c>
      <c r="D150" s="29">
        <f>SUM(D147:D149)</f>
        <v>21.79</v>
      </c>
      <c r="E150" s="29">
        <f>SUM(E147:E149)</f>
        <v>37.25</v>
      </c>
      <c r="F150" s="29">
        <f>SUM(F147:F149)</f>
        <v>418.1</v>
      </c>
      <c r="G150" s="30"/>
      <c r="H150" s="6"/>
    </row>
    <row r="151" spans="1:8" x14ac:dyDescent="0.2">
      <c r="A151" s="100" t="s">
        <v>84</v>
      </c>
      <c r="B151" s="100"/>
      <c r="C151" s="100"/>
      <c r="D151" s="100"/>
      <c r="E151" s="100"/>
      <c r="F151" s="100"/>
      <c r="G151" s="100"/>
      <c r="H151" s="100"/>
    </row>
    <row r="152" spans="1:8" ht="23.25" customHeight="1" x14ac:dyDescent="0.2">
      <c r="A152" s="6" t="s">
        <v>195</v>
      </c>
      <c r="B152" s="3">
        <v>200</v>
      </c>
      <c r="C152" s="10">
        <v>1.2</v>
      </c>
      <c r="D152" s="10">
        <v>5.2</v>
      </c>
      <c r="E152" s="10">
        <v>6.5</v>
      </c>
      <c r="F152" s="10">
        <v>77.010000000000005</v>
      </c>
      <c r="G152" s="1" t="s">
        <v>196</v>
      </c>
      <c r="H152" s="43" t="s">
        <v>70</v>
      </c>
    </row>
    <row r="153" spans="1:8" x14ac:dyDescent="0.2">
      <c r="A153" s="2" t="s">
        <v>102</v>
      </c>
      <c r="B153" s="31">
        <v>90</v>
      </c>
      <c r="C153" s="10">
        <v>11.02</v>
      </c>
      <c r="D153" s="10">
        <v>13.95</v>
      </c>
      <c r="E153" s="10">
        <v>8.4</v>
      </c>
      <c r="F153" s="10">
        <v>203.2</v>
      </c>
      <c r="G153" s="39" t="s">
        <v>103</v>
      </c>
      <c r="H153" s="6" t="s">
        <v>59</v>
      </c>
    </row>
    <row r="154" spans="1:8" s="67" customFormat="1" ht="12.75" customHeight="1" x14ac:dyDescent="0.2">
      <c r="A154" s="6" t="s">
        <v>157</v>
      </c>
      <c r="B154" s="3">
        <v>150</v>
      </c>
      <c r="C154" s="10">
        <v>6.6</v>
      </c>
      <c r="D154" s="10">
        <v>5.73</v>
      </c>
      <c r="E154" s="10">
        <v>37.880000000000003</v>
      </c>
      <c r="F154" s="10">
        <v>229.5</v>
      </c>
      <c r="G154" s="15" t="s">
        <v>158</v>
      </c>
      <c r="H154" s="84" t="s">
        <v>98</v>
      </c>
    </row>
    <row r="155" spans="1:8" ht="35.25" customHeight="1" x14ac:dyDescent="0.2">
      <c r="A155" s="23" t="s">
        <v>193</v>
      </c>
      <c r="B155" s="3">
        <v>60</v>
      </c>
      <c r="C155" s="10">
        <v>1.32</v>
      </c>
      <c r="D155" s="10">
        <v>0.04</v>
      </c>
      <c r="E155" s="10">
        <v>4.76</v>
      </c>
      <c r="F155" s="10">
        <v>25.6</v>
      </c>
      <c r="G155" s="1">
        <v>301</v>
      </c>
      <c r="H155" s="2" t="s">
        <v>194</v>
      </c>
    </row>
    <row r="156" spans="1:8" ht="12.75" customHeight="1" x14ac:dyDescent="0.2">
      <c r="A156" s="2" t="s">
        <v>13</v>
      </c>
      <c r="B156" s="4">
        <v>215</v>
      </c>
      <c r="C156" s="26">
        <v>7.0000000000000007E-2</v>
      </c>
      <c r="D156" s="26">
        <v>0.02</v>
      </c>
      <c r="E156" s="26">
        <v>15</v>
      </c>
      <c r="F156" s="26">
        <v>60</v>
      </c>
      <c r="G156" s="21" t="s">
        <v>14</v>
      </c>
      <c r="H156" s="6" t="s">
        <v>15</v>
      </c>
    </row>
    <row r="157" spans="1:8" x14ac:dyDescent="0.2">
      <c r="A157" s="28" t="s">
        <v>17</v>
      </c>
      <c r="B157" s="13">
        <f>SUM(B152:B156)</f>
        <v>715</v>
      </c>
      <c r="C157" s="29">
        <f>SUM(C152:C156)</f>
        <v>20.21</v>
      </c>
      <c r="D157" s="29">
        <f>SUM(D152:D156)</f>
        <v>24.939999999999998</v>
      </c>
      <c r="E157" s="29">
        <f>SUM(E152:E156)</f>
        <v>72.539999999999992</v>
      </c>
      <c r="F157" s="29">
        <f>SUM(F152:F156)</f>
        <v>595.30999999999995</v>
      </c>
      <c r="G157" s="30"/>
      <c r="H157" s="6"/>
    </row>
  </sheetData>
  <mergeCells count="73">
    <mergeCell ref="A146:H146"/>
    <mergeCell ref="A151:H151"/>
    <mergeCell ref="A132:H132"/>
    <mergeCell ref="A137:H137"/>
    <mergeCell ref="A143:H143"/>
    <mergeCell ref="A144:A145"/>
    <mergeCell ref="B144:F144"/>
    <mergeCell ref="G144:G145"/>
    <mergeCell ref="H144:H145"/>
    <mergeCell ref="A115:H115"/>
    <mergeCell ref="A122:H122"/>
    <mergeCell ref="A129:H129"/>
    <mergeCell ref="A130:A131"/>
    <mergeCell ref="B130:F130"/>
    <mergeCell ref="G130:G131"/>
    <mergeCell ref="H130:H131"/>
    <mergeCell ref="A98:H98"/>
    <mergeCell ref="A104:H104"/>
    <mergeCell ref="A112:H112"/>
    <mergeCell ref="A113:A114"/>
    <mergeCell ref="B113:F113"/>
    <mergeCell ref="G113:G114"/>
    <mergeCell ref="H113:H114"/>
    <mergeCell ref="A84:H84"/>
    <mergeCell ref="A89:H89"/>
    <mergeCell ref="A95:H95"/>
    <mergeCell ref="A96:A97"/>
    <mergeCell ref="B96:F96"/>
    <mergeCell ref="G96:G97"/>
    <mergeCell ref="H96:H97"/>
    <mergeCell ref="A68:H68"/>
    <mergeCell ref="A74:H74"/>
    <mergeCell ref="A80:H80"/>
    <mergeCell ref="A81:H81"/>
    <mergeCell ref="A82:A83"/>
    <mergeCell ref="B82:F82"/>
    <mergeCell ref="G82:G83"/>
    <mergeCell ref="H82:H83"/>
    <mergeCell ref="A52:H52"/>
    <mergeCell ref="A58:H58"/>
    <mergeCell ref="A65:H65"/>
    <mergeCell ref="A66:A67"/>
    <mergeCell ref="B66:F66"/>
    <mergeCell ref="G66:G67"/>
    <mergeCell ref="H66:H67"/>
    <mergeCell ref="A36:H36"/>
    <mergeCell ref="A42:H42"/>
    <mergeCell ref="A49:H49"/>
    <mergeCell ref="A50:A51"/>
    <mergeCell ref="B50:F50"/>
    <mergeCell ref="G50:G51"/>
    <mergeCell ref="H50:H51"/>
    <mergeCell ref="A22:H22"/>
    <mergeCell ref="A27:H27"/>
    <mergeCell ref="A33:H33"/>
    <mergeCell ref="A34:A35"/>
    <mergeCell ref="B34:F34"/>
    <mergeCell ref="G34:G35"/>
    <mergeCell ref="H34:H35"/>
    <mergeCell ref="A6:H6"/>
    <mergeCell ref="A12:H12"/>
    <mergeCell ref="A19:H19"/>
    <mergeCell ref="A20:A21"/>
    <mergeCell ref="B20:F20"/>
    <mergeCell ref="G20:G21"/>
    <mergeCell ref="H20:H21"/>
    <mergeCell ref="A1:H1"/>
    <mergeCell ref="A2:H2"/>
    <mergeCell ref="A3:H3"/>
    <mergeCell ref="A4:A5"/>
    <mergeCell ref="B4:F4"/>
    <mergeCell ref="G4:G5"/>
    <mergeCell ref="H4:H5"/>
  </mergeCells>
  <pageMargins left="0.19685039370078741" right="0.19685039370078741" top="0.19685039370078741" bottom="0.19685039370078741" header="0.19685039370078741" footer="0.19685039370078741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175"/>
  <sheetViews>
    <sheetView zoomScale="140" zoomScaleNormal="140" workbookViewId="0">
      <pane ySplit="1" topLeftCell="A2" activePane="bottomLeft" state="frozen"/>
      <selection pane="bottomLeft" sqref="A1:XFD1048576"/>
    </sheetView>
  </sheetViews>
  <sheetFormatPr defaultRowHeight="10.199999999999999" x14ac:dyDescent="0.2"/>
  <cols>
    <col min="1" max="1" width="32.77734375" style="12" customWidth="1"/>
    <col min="2" max="2" width="7.77734375" style="12" customWidth="1"/>
    <col min="3" max="3" width="8.5546875" style="70" customWidth="1"/>
    <col min="4" max="4" width="8.21875" style="70" customWidth="1"/>
    <col min="5" max="5" width="9.44140625" style="70" customWidth="1"/>
    <col min="6" max="6" width="7.77734375" style="70" customWidth="1"/>
    <col min="7" max="7" width="8.44140625" style="12" customWidth="1"/>
    <col min="8" max="8" width="17.21875" style="12" customWidth="1"/>
    <col min="9" max="256" width="9.21875" style="12"/>
    <col min="257" max="257" width="32.77734375" style="12" customWidth="1"/>
    <col min="258" max="258" width="7.77734375" style="12" customWidth="1"/>
    <col min="259" max="259" width="8.5546875" style="12" customWidth="1"/>
    <col min="260" max="260" width="8.21875" style="12" customWidth="1"/>
    <col min="261" max="261" width="9.44140625" style="12" customWidth="1"/>
    <col min="262" max="262" width="7.77734375" style="12" customWidth="1"/>
    <col min="263" max="263" width="8.44140625" style="12" customWidth="1"/>
    <col min="264" max="264" width="17.21875" style="12" customWidth="1"/>
    <col min="265" max="512" width="9.21875" style="12"/>
    <col min="513" max="513" width="32.77734375" style="12" customWidth="1"/>
    <col min="514" max="514" width="7.77734375" style="12" customWidth="1"/>
    <col min="515" max="515" width="8.5546875" style="12" customWidth="1"/>
    <col min="516" max="516" width="8.21875" style="12" customWidth="1"/>
    <col min="517" max="517" width="9.44140625" style="12" customWidth="1"/>
    <col min="518" max="518" width="7.77734375" style="12" customWidth="1"/>
    <col min="519" max="519" width="8.44140625" style="12" customWidth="1"/>
    <col min="520" max="520" width="17.21875" style="12" customWidth="1"/>
    <col min="521" max="768" width="9.21875" style="12"/>
    <col min="769" max="769" width="32.77734375" style="12" customWidth="1"/>
    <col min="770" max="770" width="7.77734375" style="12" customWidth="1"/>
    <col min="771" max="771" width="8.5546875" style="12" customWidth="1"/>
    <col min="772" max="772" width="8.21875" style="12" customWidth="1"/>
    <col min="773" max="773" width="9.44140625" style="12" customWidth="1"/>
    <col min="774" max="774" width="7.77734375" style="12" customWidth="1"/>
    <col min="775" max="775" width="8.44140625" style="12" customWidth="1"/>
    <col min="776" max="776" width="17.21875" style="12" customWidth="1"/>
    <col min="777" max="1024" width="9.21875" style="12"/>
    <col min="1025" max="1025" width="32.77734375" style="12" customWidth="1"/>
    <col min="1026" max="1026" width="7.77734375" style="12" customWidth="1"/>
    <col min="1027" max="1027" width="8.5546875" style="12" customWidth="1"/>
    <col min="1028" max="1028" width="8.21875" style="12" customWidth="1"/>
    <col min="1029" max="1029" width="9.44140625" style="12" customWidth="1"/>
    <col min="1030" max="1030" width="7.77734375" style="12" customWidth="1"/>
    <col min="1031" max="1031" width="8.44140625" style="12" customWidth="1"/>
    <col min="1032" max="1032" width="17.21875" style="12" customWidth="1"/>
    <col min="1033" max="1280" width="9.21875" style="12"/>
    <col min="1281" max="1281" width="32.77734375" style="12" customWidth="1"/>
    <col min="1282" max="1282" width="7.77734375" style="12" customWidth="1"/>
    <col min="1283" max="1283" width="8.5546875" style="12" customWidth="1"/>
    <col min="1284" max="1284" width="8.21875" style="12" customWidth="1"/>
    <col min="1285" max="1285" width="9.44140625" style="12" customWidth="1"/>
    <col min="1286" max="1286" width="7.77734375" style="12" customWidth="1"/>
    <col min="1287" max="1287" width="8.44140625" style="12" customWidth="1"/>
    <col min="1288" max="1288" width="17.21875" style="12" customWidth="1"/>
    <col min="1289" max="1536" width="9.21875" style="12"/>
    <col min="1537" max="1537" width="32.77734375" style="12" customWidth="1"/>
    <col min="1538" max="1538" width="7.77734375" style="12" customWidth="1"/>
    <col min="1539" max="1539" width="8.5546875" style="12" customWidth="1"/>
    <col min="1540" max="1540" width="8.21875" style="12" customWidth="1"/>
    <col min="1541" max="1541" width="9.44140625" style="12" customWidth="1"/>
    <col min="1542" max="1542" width="7.77734375" style="12" customWidth="1"/>
    <col min="1543" max="1543" width="8.44140625" style="12" customWidth="1"/>
    <col min="1544" max="1544" width="17.21875" style="12" customWidth="1"/>
    <col min="1545" max="1792" width="9.21875" style="12"/>
    <col min="1793" max="1793" width="32.77734375" style="12" customWidth="1"/>
    <col min="1794" max="1794" width="7.77734375" style="12" customWidth="1"/>
    <col min="1795" max="1795" width="8.5546875" style="12" customWidth="1"/>
    <col min="1796" max="1796" width="8.21875" style="12" customWidth="1"/>
    <col min="1797" max="1797" width="9.44140625" style="12" customWidth="1"/>
    <col min="1798" max="1798" width="7.77734375" style="12" customWidth="1"/>
    <col min="1799" max="1799" width="8.44140625" style="12" customWidth="1"/>
    <col min="1800" max="1800" width="17.21875" style="12" customWidth="1"/>
    <col min="1801" max="2048" width="9.21875" style="12"/>
    <col min="2049" max="2049" width="32.77734375" style="12" customWidth="1"/>
    <col min="2050" max="2050" width="7.77734375" style="12" customWidth="1"/>
    <col min="2051" max="2051" width="8.5546875" style="12" customWidth="1"/>
    <col min="2052" max="2052" width="8.21875" style="12" customWidth="1"/>
    <col min="2053" max="2053" width="9.44140625" style="12" customWidth="1"/>
    <col min="2054" max="2054" width="7.77734375" style="12" customWidth="1"/>
    <col min="2055" max="2055" width="8.44140625" style="12" customWidth="1"/>
    <col min="2056" max="2056" width="17.21875" style="12" customWidth="1"/>
    <col min="2057" max="2304" width="9.21875" style="12"/>
    <col min="2305" max="2305" width="32.77734375" style="12" customWidth="1"/>
    <col min="2306" max="2306" width="7.77734375" style="12" customWidth="1"/>
    <col min="2307" max="2307" width="8.5546875" style="12" customWidth="1"/>
    <col min="2308" max="2308" width="8.21875" style="12" customWidth="1"/>
    <col min="2309" max="2309" width="9.44140625" style="12" customWidth="1"/>
    <col min="2310" max="2310" width="7.77734375" style="12" customWidth="1"/>
    <col min="2311" max="2311" width="8.44140625" style="12" customWidth="1"/>
    <col min="2312" max="2312" width="17.21875" style="12" customWidth="1"/>
    <col min="2313" max="2560" width="9.21875" style="12"/>
    <col min="2561" max="2561" width="32.77734375" style="12" customWidth="1"/>
    <col min="2562" max="2562" width="7.77734375" style="12" customWidth="1"/>
    <col min="2563" max="2563" width="8.5546875" style="12" customWidth="1"/>
    <col min="2564" max="2564" width="8.21875" style="12" customWidth="1"/>
    <col min="2565" max="2565" width="9.44140625" style="12" customWidth="1"/>
    <col min="2566" max="2566" width="7.77734375" style="12" customWidth="1"/>
    <col min="2567" max="2567" width="8.44140625" style="12" customWidth="1"/>
    <col min="2568" max="2568" width="17.21875" style="12" customWidth="1"/>
    <col min="2569" max="2816" width="9.21875" style="12"/>
    <col min="2817" max="2817" width="32.77734375" style="12" customWidth="1"/>
    <col min="2818" max="2818" width="7.77734375" style="12" customWidth="1"/>
    <col min="2819" max="2819" width="8.5546875" style="12" customWidth="1"/>
    <col min="2820" max="2820" width="8.21875" style="12" customWidth="1"/>
    <col min="2821" max="2821" width="9.44140625" style="12" customWidth="1"/>
    <col min="2822" max="2822" width="7.77734375" style="12" customWidth="1"/>
    <col min="2823" max="2823" width="8.44140625" style="12" customWidth="1"/>
    <col min="2824" max="2824" width="17.21875" style="12" customWidth="1"/>
    <col min="2825" max="3072" width="9.21875" style="12"/>
    <col min="3073" max="3073" width="32.77734375" style="12" customWidth="1"/>
    <col min="3074" max="3074" width="7.77734375" style="12" customWidth="1"/>
    <col min="3075" max="3075" width="8.5546875" style="12" customWidth="1"/>
    <col min="3076" max="3076" width="8.21875" style="12" customWidth="1"/>
    <col min="3077" max="3077" width="9.44140625" style="12" customWidth="1"/>
    <col min="3078" max="3078" width="7.77734375" style="12" customWidth="1"/>
    <col min="3079" max="3079" width="8.44140625" style="12" customWidth="1"/>
    <col min="3080" max="3080" width="17.21875" style="12" customWidth="1"/>
    <col min="3081" max="3328" width="9.21875" style="12"/>
    <col min="3329" max="3329" width="32.77734375" style="12" customWidth="1"/>
    <col min="3330" max="3330" width="7.77734375" style="12" customWidth="1"/>
    <col min="3331" max="3331" width="8.5546875" style="12" customWidth="1"/>
    <col min="3332" max="3332" width="8.21875" style="12" customWidth="1"/>
    <col min="3333" max="3333" width="9.44140625" style="12" customWidth="1"/>
    <col min="3334" max="3334" width="7.77734375" style="12" customWidth="1"/>
    <col min="3335" max="3335" width="8.44140625" style="12" customWidth="1"/>
    <col min="3336" max="3336" width="17.21875" style="12" customWidth="1"/>
    <col min="3337" max="3584" width="9.21875" style="12"/>
    <col min="3585" max="3585" width="32.77734375" style="12" customWidth="1"/>
    <col min="3586" max="3586" width="7.77734375" style="12" customWidth="1"/>
    <col min="3587" max="3587" width="8.5546875" style="12" customWidth="1"/>
    <col min="3588" max="3588" width="8.21875" style="12" customWidth="1"/>
    <col min="3589" max="3589" width="9.44140625" style="12" customWidth="1"/>
    <col min="3590" max="3590" width="7.77734375" style="12" customWidth="1"/>
    <col min="3591" max="3591" width="8.44140625" style="12" customWidth="1"/>
    <col min="3592" max="3592" width="17.21875" style="12" customWidth="1"/>
    <col min="3593" max="3840" width="9.21875" style="12"/>
    <col min="3841" max="3841" width="32.77734375" style="12" customWidth="1"/>
    <col min="3842" max="3842" width="7.77734375" style="12" customWidth="1"/>
    <col min="3843" max="3843" width="8.5546875" style="12" customWidth="1"/>
    <col min="3844" max="3844" width="8.21875" style="12" customWidth="1"/>
    <col min="3845" max="3845" width="9.44140625" style="12" customWidth="1"/>
    <col min="3846" max="3846" width="7.77734375" style="12" customWidth="1"/>
    <col min="3847" max="3847" width="8.44140625" style="12" customWidth="1"/>
    <col min="3848" max="3848" width="17.21875" style="12" customWidth="1"/>
    <col min="3849" max="4096" width="9.21875" style="12"/>
    <col min="4097" max="4097" width="32.77734375" style="12" customWidth="1"/>
    <col min="4098" max="4098" width="7.77734375" style="12" customWidth="1"/>
    <col min="4099" max="4099" width="8.5546875" style="12" customWidth="1"/>
    <col min="4100" max="4100" width="8.21875" style="12" customWidth="1"/>
    <col min="4101" max="4101" width="9.44140625" style="12" customWidth="1"/>
    <col min="4102" max="4102" width="7.77734375" style="12" customWidth="1"/>
    <col min="4103" max="4103" width="8.44140625" style="12" customWidth="1"/>
    <col min="4104" max="4104" width="17.21875" style="12" customWidth="1"/>
    <col min="4105" max="4352" width="9.21875" style="12"/>
    <col min="4353" max="4353" width="32.77734375" style="12" customWidth="1"/>
    <col min="4354" max="4354" width="7.77734375" style="12" customWidth="1"/>
    <col min="4355" max="4355" width="8.5546875" style="12" customWidth="1"/>
    <col min="4356" max="4356" width="8.21875" style="12" customWidth="1"/>
    <col min="4357" max="4357" width="9.44140625" style="12" customWidth="1"/>
    <col min="4358" max="4358" width="7.77734375" style="12" customWidth="1"/>
    <col min="4359" max="4359" width="8.44140625" style="12" customWidth="1"/>
    <col min="4360" max="4360" width="17.21875" style="12" customWidth="1"/>
    <col min="4361" max="4608" width="9.21875" style="12"/>
    <col min="4609" max="4609" width="32.77734375" style="12" customWidth="1"/>
    <col min="4610" max="4610" width="7.77734375" style="12" customWidth="1"/>
    <col min="4611" max="4611" width="8.5546875" style="12" customWidth="1"/>
    <col min="4612" max="4612" width="8.21875" style="12" customWidth="1"/>
    <col min="4613" max="4613" width="9.44140625" style="12" customWidth="1"/>
    <col min="4614" max="4614" width="7.77734375" style="12" customWidth="1"/>
    <col min="4615" max="4615" width="8.44140625" style="12" customWidth="1"/>
    <col min="4616" max="4616" width="17.21875" style="12" customWidth="1"/>
    <col min="4617" max="4864" width="9.21875" style="12"/>
    <col min="4865" max="4865" width="32.77734375" style="12" customWidth="1"/>
    <col min="4866" max="4866" width="7.77734375" style="12" customWidth="1"/>
    <col min="4867" max="4867" width="8.5546875" style="12" customWidth="1"/>
    <col min="4868" max="4868" width="8.21875" style="12" customWidth="1"/>
    <col min="4869" max="4869" width="9.44140625" style="12" customWidth="1"/>
    <col min="4870" max="4870" width="7.77734375" style="12" customWidth="1"/>
    <col min="4871" max="4871" width="8.44140625" style="12" customWidth="1"/>
    <col min="4872" max="4872" width="17.21875" style="12" customWidth="1"/>
    <col min="4873" max="5120" width="9.21875" style="12"/>
    <col min="5121" max="5121" width="32.77734375" style="12" customWidth="1"/>
    <col min="5122" max="5122" width="7.77734375" style="12" customWidth="1"/>
    <col min="5123" max="5123" width="8.5546875" style="12" customWidth="1"/>
    <col min="5124" max="5124" width="8.21875" style="12" customWidth="1"/>
    <col min="5125" max="5125" width="9.44140625" style="12" customWidth="1"/>
    <col min="5126" max="5126" width="7.77734375" style="12" customWidth="1"/>
    <col min="5127" max="5127" width="8.44140625" style="12" customWidth="1"/>
    <col min="5128" max="5128" width="17.21875" style="12" customWidth="1"/>
    <col min="5129" max="5376" width="9.21875" style="12"/>
    <col min="5377" max="5377" width="32.77734375" style="12" customWidth="1"/>
    <col min="5378" max="5378" width="7.77734375" style="12" customWidth="1"/>
    <col min="5379" max="5379" width="8.5546875" style="12" customWidth="1"/>
    <col min="5380" max="5380" width="8.21875" style="12" customWidth="1"/>
    <col min="5381" max="5381" width="9.44140625" style="12" customWidth="1"/>
    <col min="5382" max="5382" width="7.77734375" style="12" customWidth="1"/>
    <col min="5383" max="5383" width="8.44140625" style="12" customWidth="1"/>
    <col min="5384" max="5384" width="17.21875" style="12" customWidth="1"/>
    <col min="5385" max="5632" width="9.21875" style="12"/>
    <col min="5633" max="5633" width="32.77734375" style="12" customWidth="1"/>
    <col min="5634" max="5634" width="7.77734375" style="12" customWidth="1"/>
    <col min="5635" max="5635" width="8.5546875" style="12" customWidth="1"/>
    <col min="5636" max="5636" width="8.21875" style="12" customWidth="1"/>
    <col min="5637" max="5637" width="9.44140625" style="12" customWidth="1"/>
    <col min="5638" max="5638" width="7.77734375" style="12" customWidth="1"/>
    <col min="5639" max="5639" width="8.44140625" style="12" customWidth="1"/>
    <col min="5640" max="5640" width="17.21875" style="12" customWidth="1"/>
    <col min="5641" max="5888" width="9.21875" style="12"/>
    <col min="5889" max="5889" width="32.77734375" style="12" customWidth="1"/>
    <col min="5890" max="5890" width="7.77734375" style="12" customWidth="1"/>
    <col min="5891" max="5891" width="8.5546875" style="12" customWidth="1"/>
    <col min="5892" max="5892" width="8.21875" style="12" customWidth="1"/>
    <col min="5893" max="5893" width="9.44140625" style="12" customWidth="1"/>
    <col min="5894" max="5894" width="7.77734375" style="12" customWidth="1"/>
    <col min="5895" max="5895" width="8.44140625" style="12" customWidth="1"/>
    <col min="5896" max="5896" width="17.21875" style="12" customWidth="1"/>
    <col min="5897" max="6144" width="9.21875" style="12"/>
    <col min="6145" max="6145" width="32.77734375" style="12" customWidth="1"/>
    <col min="6146" max="6146" width="7.77734375" style="12" customWidth="1"/>
    <col min="6147" max="6147" width="8.5546875" style="12" customWidth="1"/>
    <col min="6148" max="6148" width="8.21875" style="12" customWidth="1"/>
    <col min="6149" max="6149" width="9.44140625" style="12" customWidth="1"/>
    <col min="6150" max="6150" width="7.77734375" style="12" customWidth="1"/>
    <col min="6151" max="6151" width="8.44140625" style="12" customWidth="1"/>
    <col min="6152" max="6152" width="17.21875" style="12" customWidth="1"/>
    <col min="6153" max="6400" width="9.21875" style="12"/>
    <col min="6401" max="6401" width="32.77734375" style="12" customWidth="1"/>
    <col min="6402" max="6402" width="7.77734375" style="12" customWidth="1"/>
    <col min="6403" max="6403" width="8.5546875" style="12" customWidth="1"/>
    <col min="6404" max="6404" width="8.21875" style="12" customWidth="1"/>
    <col min="6405" max="6405" width="9.44140625" style="12" customWidth="1"/>
    <col min="6406" max="6406" width="7.77734375" style="12" customWidth="1"/>
    <col min="6407" max="6407" width="8.44140625" style="12" customWidth="1"/>
    <col min="6408" max="6408" width="17.21875" style="12" customWidth="1"/>
    <col min="6409" max="6656" width="9.21875" style="12"/>
    <col min="6657" max="6657" width="32.77734375" style="12" customWidth="1"/>
    <col min="6658" max="6658" width="7.77734375" style="12" customWidth="1"/>
    <col min="6659" max="6659" width="8.5546875" style="12" customWidth="1"/>
    <col min="6660" max="6660" width="8.21875" style="12" customWidth="1"/>
    <col min="6661" max="6661" width="9.44140625" style="12" customWidth="1"/>
    <col min="6662" max="6662" width="7.77734375" style="12" customWidth="1"/>
    <col min="6663" max="6663" width="8.44140625" style="12" customWidth="1"/>
    <col min="6664" max="6664" width="17.21875" style="12" customWidth="1"/>
    <col min="6665" max="6912" width="9.21875" style="12"/>
    <col min="6913" max="6913" width="32.77734375" style="12" customWidth="1"/>
    <col min="6914" max="6914" width="7.77734375" style="12" customWidth="1"/>
    <col min="6915" max="6915" width="8.5546875" style="12" customWidth="1"/>
    <col min="6916" max="6916" width="8.21875" style="12" customWidth="1"/>
    <col min="6917" max="6917" width="9.44140625" style="12" customWidth="1"/>
    <col min="6918" max="6918" width="7.77734375" style="12" customWidth="1"/>
    <col min="6919" max="6919" width="8.44140625" style="12" customWidth="1"/>
    <col min="6920" max="6920" width="17.21875" style="12" customWidth="1"/>
    <col min="6921" max="7168" width="9.21875" style="12"/>
    <col min="7169" max="7169" width="32.77734375" style="12" customWidth="1"/>
    <col min="7170" max="7170" width="7.77734375" style="12" customWidth="1"/>
    <col min="7171" max="7171" width="8.5546875" style="12" customWidth="1"/>
    <col min="7172" max="7172" width="8.21875" style="12" customWidth="1"/>
    <col min="7173" max="7173" width="9.44140625" style="12" customWidth="1"/>
    <col min="7174" max="7174" width="7.77734375" style="12" customWidth="1"/>
    <col min="7175" max="7175" width="8.44140625" style="12" customWidth="1"/>
    <col min="7176" max="7176" width="17.21875" style="12" customWidth="1"/>
    <col min="7177" max="7424" width="9.21875" style="12"/>
    <col min="7425" max="7425" width="32.77734375" style="12" customWidth="1"/>
    <col min="7426" max="7426" width="7.77734375" style="12" customWidth="1"/>
    <col min="7427" max="7427" width="8.5546875" style="12" customWidth="1"/>
    <col min="7428" max="7428" width="8.21875" style="12" customWidth="1"/>
    <col min="7429" max="7429" width="9.44140625" style="12" customWidth="1"/>
    <col min="7430" max="7430" width="7.77734375" style="12" customWidth="1"/>
    <col min="7431" max="7431" width="8.44140625" style="12" customWidth="1"/>
    <col min="7432" max="7432" width="17.21875" style="12" customWidth="1"/>
    <col min="7433" max="7680" width="9.21875" style="12"/>
    <col min="7681" max="7681" width="32.77734375" style="12" customWidth="1"/>
    <col min="7682" max="7682" width="7.77734375" style="12" customWidth="1"/>
    <col min="7683" max="7683" width="8.5546875" style="12" customWidth="1"/>
    <col min="7684" max="7684" width="8.21875" style="12" customWidth="1"/>
    <col min="7685" max="7685" width="9.44140625" style="12" customWidth="1"/>
    <col min="7686" max="7686" width="7.77734375" style="12" customWidth="1"/>
    <col min="7687" max="7687" width="8.44140625" style="12" customWidth="1"/>
    <col min="7688" max="7688" width="17.21875" style="12" customWidth="1"/>
    <col min="7689" max="7936" width="9.21875" style="12"/>
    <col min="7937" max="7937" width="32.77734375" style="12" customWidth="1"/>
    <col min="7938" max="7938" width="7.77734375" style="12" customWidth="1"/>
    <col min="7939" max="7939" width="8.5546875" style="12" customWidth="1"/>
    <col min="7940" max="7940" width="8.21875" style="12" customWidth="1"/>
    <col min="7941" max="7941" width="9.44140625" style="12" customWidth="1"/>
    <col min="7942" max="7942" width="7.77734375" style="12" customWidth="1"/>
    <col min="7943" max="7943" width="8.44140625" style="12" customWidth="1"/>
    <col min="7944" max="7944" width="17.21875" style="12" customWidth="1"/>
    <col min="7945" max="8192" width="9.21875" style="12"/>
    <col min="8193" max="8193" width="32.77734375" style="12" customWidth="1"/>
    <col min="8194" max="8194" width="7.77734375" style="12" customWidth="1"/>
    <col min="8195" max="8195" width="8.5546875" style="12" customWidth="1"/>
    <col min="8196" max="8196" width="8.21875" style="12" customWidth="1"/>
    <col min="8197" max="8197" width="9.44140625" style="12" customWidth="1"/>
    <col min="8198" max="8198" width="7.77734375" style="12" customWidth="1"/>
    <col min="8199" max="8199" width="8.44140625" style="12" customWidth="1"/>
    <col min="8200" max="8200" width="17.21875" style="12" customWidth="1"/>
    <col min="8201" max="8448" width="9.21875" style="12"/>
    <col min="8449" max="8449" width="32.77734375" style="12" customWidth="1"/>
    <col min="8450" max="8450" width="7.77734375" style="12" customWidth="1"/>
    <col min="8451" max="8451" width="8.5546875" style="12" customWidth="1"/>
    <col min="8452" max="8452" width="8.21875" style="12" customWidth="1"/>
    <col min="8453" max="8453" width="9.44140625" style="12" customWidth="1"/>
    <col min="8454" max="8454" width="7.77734375" style="12" customWidth="1"/>
    <col min="8455" max="8455" width="8.44140625" style="12" customWidth="1"/>
    <col min="8456" max="8456" width="17.21875" style="12" customWidth="1"/>
    <col min="8457" max="8704" width="9.21875" style="12"/>
    <col min="8705" max="8705" width="32.77734375" style="12" customWidth="1"/>
    <col min="8706" max="8706" width="7.77734375" style="12" customWidth="1"/>
    <col min="8707" max="8707" width="8.5546875" style="12" customWidth="1"/>
    <col min="8708" max="8708" width="8.21875" style="12" customWidth="1"/>
    <col min="8709" max="8709" width="9.44140625" style="12" customWidth="1"/>
    <col min="8710" max="8710" width="7.77734375" style="12" customWidth="1"/>
    <col min="8711" max="8711" width="8.44140625" style="12" customWidth="1"/>
    <col min="8712" max="8712" width="17.21875" style="12" customWidth="1"/>
    <col min="8713" max="8960" width="9.21875" style="12"/>
    <col min="8961" max="8961" width="32.77734375" style="12" customWidth="1"/>
    <col min="8962" max="8962" width="7.77734375" style="12" customWidth="1"/>
    <col min="8963" max="8963" width="8.5546875" style="12" customWidth="1"/>
    <col min="8964" max="8964" width="8.21875" style="12" customWidth="1"/>
    <col min="8965" max="8965" width="9.44140625" style="12" customWidth="1"/>
    <col min="8966" max="8966" width="7.77734375" style="12" customWidth="1"/>
    <col min="8967" max="8967" width="8.44140625" style="12" customWidth="1"/>
    <col min="8968" max="8968" width="17.21875" style="12" customWidth="1"/>
    <col min="8969" max="9216" width="9.21875" style="12"/>
    <col min="9217" max="9217" width="32.77734375" style="12" customWidth="1"/>
    <col min="9218" max="9218" width="7.77734375" style="12" customWidth="1"/>
    <col min="9219" max="9219" width="8.5546875" style="12" customWidth="1"/>
    <col min="9220" max="9220" width="8.21875" style="12" customWidth="1"/>
    <col min="9221" max="9221" width="9.44140625" style="12" customWidth="1"/>
    <col min="9222" max="9222" width="7.77734375" style="12" customWidth="1"/>
    <col min="9223" max="9223" width="8.44140625" style="12" customWidth="1"/>
    <col min="9224" max="9224" width="17.21875" style="12" customWidth="1"/>
    <col min="9225" max="9472" width="9.21875" style="12"/>
    <col min="9473" max="9473" width="32.77734375" style="12" customWidth="1"/>
    <col min="9474" max="9474" width="7.77734375" style="12" customWidth="1"/>
    <col min="9475" max="9475" width="8.5546875" style="12" customWidth="1"/>
    <col min="9476" max="9476" width="8.21875" style="12" customWidth="1"/>
    <col min="9477" max="9477" width="9.44140625" style="12" customWidth="1"/>
    <col min="9478" max="9478" width="7.77734375" style="12" customWidth="1"/>
    <col min="9479" max="9479" width="8.44140625" style="12" customWidth="1"/>
    <col min="9480" max="9480" width="17.21875" style="12" customWidth="1"/>
    <col min="9481" max="9728" width="9.21875" style="12"/>
    <col min="9729" max="9729" width="32.77734375" style="12" customWidth="1"/>
    <col min="9730" max="9730" width="7.77734375" style="12" customWidth="1"/>
    <col min="9731" max="9731" width="8.5546875" style="12" customWidth="1"/>
    <col min="9732" max="9732" width="8.21875" style="12" customWidth="1"/>
    <col min="9733" max="9733" width="9.44140625" style="12" customWidth="1"/>
    <col min="9734" max="9734" width="7.77734375" style="12" customWidth="1"/>
    <col min="9735" max="9735" width="8.44140625" style="12" customWidth="1"/>
    <col min="9736" max="9736" width="17.21875" style="12" customWidth="1"/>
    <col min="9737" max="9984" width="9.21875" style="12"/>
    <col min="9985" max="9985" width="32.77734375" style="12" customWidth="1"/>
    <col min="9986" max="9986" width="7.77734375" style="12" customWidth="1"/>
    <col min="9987" max="9987" width="8.5546875" style="12" customWidth="1"/>
    <col min="9988" max="9988" width="8.21875" style="12" customWidth="1"/>
    <col min="9989" max="9989" width="9.44140625" style="12" customWidth="1"/>
    <col min="9990" max="9990" width="7.77734375" style="12" customWidth="1"/>
    <col min="9991" max="9991" width="8.44140625" style="12" customWidth="1"/>
    <col min="9992" max="9992" width="17.21875" style="12" customWidth="1"/>
    <col min="9993" max="10240" width="9.21875" style="12"/>
    <col min="10241" max="10241" width="32.77734375" style="12" customWidth="1"/>
    <col min="10242" max="10242" width="7.77734375" style="12" customWidth="1"/>
    <col min="10243" max="10243" width="8.5546875" style="12" customWidth="1"/>
    <col min="10244" max="10244" width="8.21875" style="12" customWidth="1"/>
    <col min="10245" max="10245" width="9.44140625" style="12" customWidth="1"/>
    <col min="10246" max="10246" width="7.77734375" style="12" customWidth="1"/>
    <col min="10247" max="10247" width="8.44140625" style="12" customWidth="1"/>
    <col min="10248" max="10248" width="17.21875" style="12" customWidth="1"/>
    <col min="10249" max="10496" width="9.21875" style="12"/>
    <col min="10497" max="10497" width="32.77734375" style="12" customWidth="1"/>
    <col min="10498" max="10498" width="7.77734375" style="12" customWidth="1"/>
    <col min="10499" max="10499" width="8.5546875" style="12" customWidth="1"/>
    <col min="10500" max="10500" width="8.21875" style="12" customWidth="1"/>
    <col min="10501" max="10501" width="9.44140625" style="12" customWidth="1"/>
    <col min="10502" max="10502" width="7.77734375" style="12" customWidth="1"/>
    <col min="10503" max="10503" width="8.44140625" style="12" customWidth="1"/>
    <col min="10504" max="10504" width="17.21875" style="12" customWidth="1"/>
    <col min="10505" max="10752" width="9.21875" style="12"/>
    <col min="10753" max="10753" width="32.77734375" style="12" customWidth="1"/>
    <col min="10754" max="10754" width="7.77734375" style="12" customWidth="1"/>
    <col min="10755" max="10755" width="8.5546875" style="12" customWidth="1"/>
    <col min="10756" max="10756" width="8.21875" style="12" customWidth="1"/>
    <col min="10757" max="10757" width="9.44140625" style="12" customWidth="1"/>
    <col min="10758" max="10758" width="7.77734375" style="12" customWidth="1"/>
    <col min="10759" max="10759" width="8.44140625" style="12" customWidth="1"/>
    <col min="10760" max="10760" width="17.21875" style="12" customWidth="1"/>
    <col min="10761" max="11008" width="9.21875" style="12"/>
    <col min="11009" max="11009" width="32.77734375" style="12" customWidth="1"/>
    <col min="11010" max="11010" width="7.77734375" style="12" customWidth="1"/>
    <col min="11011" max="11011" width="8.5546875" style="12" customWidth="1"/>
    <col min="11012" max="11012" width="8.21875" style="12" customWidth="1"/>
    <col min="11013" max="11013" width="9.44140625" style="12" customWidth="1"/>
    <col min="11014" max="11014" width="7.77734375" style="12" customWidth="1"/>
    <col min="11015" max="11015" width="8.44140625" style="12" customWidth="1"/>
    <col min="11016" max="11016" width="17.21875" style="12" customWidth="1"/>
    <col min="11017" max="11264" width="9.21875" style="12"/>
    <col min="11265" max="11265" width="32.77734375" style="12" customWidth="1"/>
    <col min="11266" max="11266" width="7.77734375" style="12" customWidth="1"/>
    <col min="11267" max="11267" width="8.5546875" style="12" customWidth="1"/>
    <col min="11268" max="11268" width="8.21875" style="12" customWidth="1"/>
    <col min="11269" max="11269" width="9.44140625" style="12" customWidth="1"/>
    <col min="11270" max="11270" width="7.77734375" style="12" customWidth="1"/>
    <col min="11271" max="11271" width="8.44140625" style="12" customWidth="1"/>
    <col min="11272" max="11272" width="17.21875" style="12" customWidth="1"/>
    <col min="11273" max="11520" width="9.21875" style="12"/>
    <col min="11521" max="11521" width="32.77734375" style="12" customWidth="1"/>
    <col min="11522" max="11522" width="7.77734375" style="12" customWidth="1"/>
    <col min="11523" max="11523" width="8.5546875" style="12" customWidth="1"/>
    <col min="11524" max="11524" width="8.21875" style="12" customWidth="1"/>
    <col min="11525" max="11525" width="9.44140625" style="12" customWidth="1"/>
    <col min="11526" max="11526" width="7.77734375" style="12" customWidth="1"/>
    <col min="11527" max="11527" width="8.44140625" style="12" customWidth="1"/>
    <col min="11528" max="11528" width="17.21875" style="12" customWidth="1"/>
    <col min="11529" max="11776" width="9.21875" style="12"/>
    <col min="11777" max="11777" width="32.77734375" style="12" customWidth="1"/>
    <col min="11778" max="11778" width="7.77734375" style="12" customWidth="1"/>
    <col min="11779" max="11779" width="8.5546875" style="12" customWidth="1"/>
    <col min="11780" max="11780" width="8.21875" style="12" customWidth="1"/>
    <col min="11781" max="11781" width="9.44140625" style="12" customWidth="1"/>
    <col min="11782" max="11782" width="7.77734375" style="12" customWidth="1"/>
    <col min="11783" max="11783" width="8.44140625" style="12" customWidth="1"/>
    <col min="11784" max="11784" width="17.21875" style="12" customWidth="1"/>
    <col min="11785" max="12032" width="9.21875" style="12"/>
    <col min="12033" max="12033" width="32.77734375" style="12" customWidth="1"/>
    <col min="12034" max="12034" width="7.77734375" style="12" customWidth="1"/>
    <col min="12035" max="12035" width="8.5546875" style="12" customWidth="1"/>
    <col min="12036" max="12036" width="8.21875" style="12" customWidth="1"/>
    <col min="12037" max="12037" width="9.44140625" style="12" customWidth="1"/>
    <col min="12038" max="12038" width="7.77734375" style="12" customWidth="1"/>
    <col min="12039" max="12039" width="8.44140625" style="12" customWidth="1"/>
    <col min="12040" max="12040" width="17.21875" style="12" customWidth="1"/>
    <col min="12041" max="12288" width="9.21875" style="12"/>
    <col min="12289" max="12289" width="32.77734375" style="12" customWidth="1"/>
    <col min="12290" max="12290" width="7.77734375" style="12" customWidth="1"/>
    <col min="12291" max="12291" width="8.5546875" style="12" customWidth="1"/>
    <col min="12292" max="12292" width="8.21875" style="12" customWidth="1"/>
    <col min="12293" max="12293" width="9.44140625" style="12" customWidth="1"/>
    <col min="12294" max="12294" width="7.77734375" style="12" customWidth="1"/>
    <col min="12295" max="12295" width="8.44140625" style="12" customWidth="1"/>
    <col min="12296" max="12296" width="17.21875" style="12" customWidth="1"/>
    <col min="12297" max="12544" width="9.21875" style="12"/>
    <col min="12545" max="12545" width="32.77734375" style="12" customWidth="1"/>
    <col min="12546" max="12546" width="7.77734375" style="12" customWidth="1"/>
    <col min="12547" max="12547" width="8.5546875" style="12" customWidth="1"/>
    <col min="12548" max="12548" width="8.21875" style="12" customWidth="1"/>
    <col min="12549" max="12549" width="9.44140625" style="12" customWidth="1"/>
    <col min="12550" max="12550" width="7.77734375" style="12" customWidth="1"/>
    <col min="12551" max="12551" width="8.44140625" style="12" customWidth="1"/>
    <col min="12552" max="12552" width="17.21875" style="12" customWidth="1"/>
    <col min="12553" max="12800" width="9.21875" style="12"/>
    <col min="12801" max="12801" width="32.77734375" style="12" customWidth="1"/>
    <col min="12802" max="12802" width="7.77734375" style="12" customWidth="1"/>
    <col min="12803" max="12803" width="8.5546875" style="12" customWidth="1"/>
    <col min="12804" max="12804" width="8.21875" style="12" customWidth="1"/>
    <col min="12805" max="12805" width="9.44140625" style="12" customWidth="1"/>
    <col min="12806" max="12806" width="7.77734375" style="12" customWidth="1"/>
    <col min="12807" max="12807" width="8.44140625" style="12" customWidth="1"/>
    <col min="12808" max="12808" width="17.21875" style="12" customWidth="1"/>
    <col min="12809" max="13056" width="9.21875" style="12"/>
    <col min="13057" max="13057" width="32.77734375" style="12" customWidth="1"/>
    <col min="13058" max="13058" width="7.77734375" style="12" customWidth="1"/>
    <col min="13059" max="13059" width="8.5546875" style="12" customWidth="1"/>
    <col min="13060" max="13060" width="8.21875" style="12" customWidth="1"/>
    <col min="13061" max="13061" width="9.44140625" style="12" customWidth="1"/>
    <col min="13062" max="13062" width="7.77734375" style="12" customWidth="1"/>
    <col min="13063" max="13063" width="8.44140625" style="12" customWidth="1"/>
    <col min="13064" max="13064" width="17.21875" style="12" customWidth="1"/>
    <col min="13065" max="13312" width="9.21875" style="12"/>
    <col min="13313" max="13313" width="32.77734375" style="12" customWidth="1"/>
    <col min="13314" max="13314" width="7.77734375" style="12" customWidth="1"/>
    <col min="13315" max="13315" width="8.5546875" style="12" customWidth="1"/>
    <col min="13316" max="13316" width="8.21875" style="12" customWidth="1"/>
    <col min="13317" max="13317" width="9.44140625" style="12" customWidth="1"/>
    <col min="13318" max="13318" width="7.77734375" style="12" customWidth="1"/>
    <col min="13319" max="13319" width="8.44140625" style="12" customWidth="1"/>
    <col min="13320" max="13320" width="17.21875" style="12" customWidth="1"/>
    <col min="13321" max="13568" width="9.21875" style="12"/>
    <col min="13569" max="13569" width="32.77734375" style="12" customWidth="1"/>
    <col min="13570" max="13570" width="7.77734375" style="12" customWidth="1"/>
    <col min="13571" max="13571" width="8.5546875" style="12" customWidth="1"/>
    <col min="13572" max="13572" width="8.21875" style="12" customWidth="1"/>
    <col min="13573" max="13573" width="9.44140625" style="12" customWidth="1"/>
    <col min="13574" max="13574" width="7.77734375" style="12" customWidth="1"/>
    <col min="13575" max="13575" width="8.44140625" style="12" customWidth="1"/>
    <col min="13576" max="13576" width="17.21875" style="12" customWidth="1"/>
    <col min="13577" max="13824" width="9.21875" style="12"/>
    <col min="13825" max="13825" width="32.77734375" style="12" customWidth="1"/>
    <col min="13826" max="13826" width="7.77734375" style="12" customWidth="1"/>
    <col min="13827" max="13827" width="8.5546875" style="12" customWidth="1"/>
    <col min="13828" max="13828" width="8.21875" style="12" customWidth="1"/>
    <col min="13829" max="13829" width="9.44140625" style="12" customWidth="1"/>
    <col min="13830" max="13830" width="7.77734375" style="12" customWidth="1"/>
    <col min="13831" max="13831" width="8.44140625" style="12" customWidth="1"/>
    <col min="13832" max="13832" width="17.21875" style="12" customWidth="1"/>
    <col min="13833" max="14080" width="9.21875" style="12"/>
    <col min="14081" max="14081" width="32.77734375" style="12" customWidth="1"/>
    <col min="14082" max="14082" width="7.77734375" style="12" customWidth="1"/>
    <col min="14083" max="14083" width="8.5546875" style="12" customWidth="1"/>
    <col min="14084" max="14084" width="8.21875" style="12" customWidth="1"/>
    <col min="14085" max="14085" width="9.44140625" style="12" customWidth="1"/>
    <col min="14086" max="14086" width="7.77734375" style="12" customWidth="1"/>
    <col min="14087" max="14087" width="8.44140625" style="12" customWidth="1"/>
    <col min="14088" max="14088" width="17.21875" style="12" customWidth="1"/>
    <col min="14089" max="14336" width="9.21875" style="12"/>
    <col min="14337" max="14337" width="32.77734375" style="12" customWidth="1"/>
    <col min="14338" max="14338" width="7.77734375" style="12" customWidth="1"/>
    <col min="14339" max="14339" width="8.5546875" style="12" customWidth="1"/>
    <col min="14340" max="14340" width="8.21875" style="12" customWidth="1"/>
    <col min="14341" max="14341" width="9.44140625" style="12" customWidth="1"/>
    <col min="14342" max="14342" width="7.77734375" style="12" customWidth="1"/>
    <col min="14343" max="14343" width="8.44140625" style="12" customWidth="1"/>
    <col min="14344" max="14344" width="17.21875" style="12" customWidth="1"/>
    <col min="14345" max="14592" width="9.21875" style="12"/>
    <col min="14593" max="14593" width="32.77734375" style="12" customWidth="1"/>
    <col min="14594" max="14594" width="7.77734375" style="12" customWidth="1"/>
    <col min="14595" max="14595" width="8.5546875" style="12" customWidth="1"/>
    <col min="14596" max="14596" width="8.21875" style="12" customWidth="1"/>
    <col min="14597" max="14597" width="9.44140625" style="12" customWidth="1"/>
    <col min="14598" max="14598" width="7.77734375" style="12" customWidth="1"/>
    <col min="14599" max="14599" width="8.44140625" style="12" customWidth="1"/>
    <col min="14600" max="14600" width="17.21875" style="12" customWidth="1"/>
    <col min="14601" max="14848" width="9.21875" style="12"/>
    <col min="14849" max="14849" width="32.77734375" style="12" customWidth="1"/>
    <col min="14850" max="14850" width="7.77734375" style="12" customWidth="1"/>
    <col min="14851" max="14851" width="8.5546875" style="12" customWidth="1"/>
    <col min="14852" max="14852" width="8.21875" style="12" customWidth="1"/>
    <col min="14853" max="14853" width="9.44140625" style="12" customWidth="1"/>
    <col min="14854" max="14854" width="7.77734375" style="12" customWidth="1"/>
    <col min="14855" max="14855" width="8.44140625" style="12" customWidth="1"/>
    <col min="14856" max="14856" width="17.21875" style="12" customWidth="1"/>
    <col min="14857" max="15104" width="9.21875" style="12"/>
    <col min="15105" max="15105" width="32.77734375" style="12" customWidth="1"/>
    <col min="15106" max="15106" width="7.77734375" style="12" customWidth="1"/>
    <col min="15107" max="15107" width="8.5546875" style="12" customWidth="1"/>
    <col min="15108" max="15108" width="8.21875" style="12" customWidth="1"/>
    <col min="15109" max="15109" width="9.44140625" style="12" customWidth="1"/>
    <col min="15110" max="15110" width="7.77734375" style="12" customWidth="1"/>
    <col min="15111" max="15111" width="8.44140625" style="12" customWidth="1"/>
    <col min="15112" max="15112" width="17.21875" style="12" customWidth="1"/>
    <col min="15113" max="15360" width="9.21875" style="12"/>
    <col min="15361" max="15361" width="32.77734375" style="12" customWidth="1"/>
    <col min="15362" max="15362" width="7.77734375" style="12" customWidth="1"/>
    <col min="15363" max="15363" width="8.5546875" style="12" customWidth="1"/>
    <col min="15364" max="15364" width="8.21875" style="12" customWidth="1"/>
    <col min="15365" max="15365" width="9.44140625" style="12" customWidth="1"/>
    <col min="15366" max="15366" width="7.77734375" style="12" customWidth="1"/>
    <col min="15367" max="15367" width="8.44140625" style="12" customWidth="1"/>
    <col min="15368" max="15368" width="17.21875" style="12" customWidth="1"/>
    <col min="15369" max="15616" width="9.21875" style="12"/>
    <col min="15617" max="15617" width="32.77734375" style="12" customWidth="1"/>
    <col min="15618" max="15618" width="7.77734375" style="12" customWidth="1"/>
    <col min="15619" max="15619" width="8.5546875" style="12" customWidth="1"/>
    <col min="15620" max="15620" width="8.21875" style="12" customWidth="1"/>
    <col min="15621" max="15621" width="9.44140625" style="12" customWidth="1"/>
    <col min="15622" max="15622" width="7.77734375" style="12" customWidth="1"/>
    <col min="15623" max="15623" width="8.44140625" style="12" customWidth="1"/>
    <col min="15624" max="15624" width="17.21875" style="12" customWidth="1"/>
    <col min="15625" max="15872" width="9.21875" style="12"/>
    <col min="15873" max="15873" width="32.77734375" style="12" customWidth="1"/>
    <col min="15874" max="15874" width="7.77734375" style="12" customWidth="1"/>
    <col min="15875" max="15875" width="8.5546875" style="12" customWidth="1"/>
    <col min="15876" max="15876" width="8.21875" style="12" customWidth="1"/>
    <col min="15877" max="15877" width="9.44140625" style="12" customWidth="1"/>
    <col min="15878" max="15878" width="7.77734375" style="12" customWidth="1"/>
    <col min="15879" max="15879" width="8.44140625" style="12" customWidth="1"/>
    <col min="15880" max="15880" width="17.21875" style="12" customWidth="1"/>
    <col min="15881" max="16128" width="9.21875" style="12"/>
    <col min="16129" max="16129" width="32.77734375" style="12" customWidth="1"/>
    <col min="16130" max="16130" width="7.77734375" style="12" customWidth="1"/>
    <col min="16131" max="16131" width="8.5546875" style="12" customWidth="1"/>
    <col min="16132" max="16132" width="8.21875" style="12" customWidth="1"/>
    <col min="16133" max="16133" width="9.44140625" style="12" customWidth="1"/>
    <col min="16134" max="16134" width="7.77734375" style="12" customWidth="1"/>
    <col min="16135" max="16135" width="8.44140625" style="12" customWidth="1"/>
    <col min="16136" max="16136" width="17.21875" style="12" customWidth="1"/>
    <col min="16137" max="16384" width="9.21875" style="12"/>
  </cols>
  <sheetData>
    <row r="1" spans="1:8" ht="15.75" customHeight="1" x14ac:dyDescent="0.35">
      <c r="A1" s="102" t="s">
        <v>303</v>
      </c>
      <c r="B1" s="102"/>
      <c r="C1" s="102"/>
      <c r="D1" s="102"/>
      <c r="E1" s="102"/>
      <c r="F1" s="102"/>
      <c r="G1" s="102"/>
      <c r="H1" s="102"/>
    </row>
    <row r="2" spans="1:8" x14ac:dyDescent="0.2">
      <c r="A2" s="98" t="s">
        <v>0</v>
      </c>
      <c r="B2" s="98"/>
      <c r="C2" s="98"/>
      <c r="D2" s="98"/>
      <c r="E2" s="98"/>
      <c r="F2" s="98"/>
      <c r="G2" s="98"/>
      <c r="H2" s="98"/>
    </row>
    <row r="3" spans="1:8" x14ac:dyDescent="0.2">
      <c r="A3" s="100" t="s">
        <v>1</v>
      </c>
      <c r="B3" s="100"/>
      <c r="C3" s="100"/>
      <c r="D3" s="100"/>
      <c r="E3" s="100"/>
      <c r="F3" s="100"/>
      <c r="G3" s="100"/>
      <c r="H3" s="100"/>
    </row>
    <row r="4" spans="1:8" x14ac:dyDescent="0.2">
      <c r="A4" s="98" t="s">
        <v>2</v>
      </c>
      <c r="B4" s="100" t="s">
        <v>3</v>
      </c>
      <c r="C4" s="100"/>
      <c r="D4" s="100"/>
      <c r="E4" s="100"/>
      <c r="F4" s="100"/>
      <c r="G4" s="98" t="s">
        <v>4</v>
      </c>
      <c r="H4" s="98" t="s">
        <v>5</v>
      </c>
    </row>
    <row r="5" spans="1:8" ht="11.55" customHeight="1" x14ac:dyDescent="0.2">
      <c r="A5" s="98"/>
      <c r="B5" s="13" t="s">
        <v>6</v>
      </c>
      <c r="C5" s="14" t="s">
        <v>7</v>
      </c>
      <c r="D5" s="14" t="s">
        <v>8</v>
      </c>
      <c r="E5" s="14" t="s">
        <v>9</v>
      </c>
      <c r="F5" s="14" t="s">
        <v>10</v>
      </c>
      <c r="G5" s="98"/>
      <c r="H5" s="98"/>
    </row>
    <row r="6" spans="1:8" x14ac:dyDescent="0.2">
      <c r="A6" s="98" t="s">
        <v>11</v>
      </c>
      <c r="B6" s="98"/>
      <c r="C6" s="98"/>
      <c r="D6" s="98"/>
      <c r="E6" s="98"/>
      <c r="F6" s="98"/>
      <c r="G6" s="98"/>
      <c r="H6" s="98"/>
    </row>
    <row r="7" spans="1:8" ht="11.55" customHeight="1" x14ac:dyDescent="0.2">
      <c r="A7" s="6" t="s">
        <v>128</v>
      </c>
      <c r="B7" s="5">
        <v>205</v>
      </c>
      <c r="C7" s="17">
        <v>4.57</v>
      </c>
      <c r="D7" s="17">
        <v>5.6</v>
      </c>
      <c r="E7" s="17">
        <v>32.619999999999997</v>
      </c>
      <c r="F7" s="17">
        <v>197.26</v>
      </c>
      <c r="G7" s="5" t="s">
        <v>129</v>
      </c>
      <c r="H7" s="16" t="s">
        <v>12</v>
      </c>
    </row>
    <row r="8" spans="1:8" ht="11.55" customHeight="1" x14ac:dyDescent="0.2">
      <c r="A8" s="6" t="s">
        <v>130</v>
      </c>
      <c r="B8" s="4">
        <v>30</v>
      </c>
      <c r="C8" s="17">
        <v>6.96</v>
      </c>
      <c r="D8" s="17">
        <v>8.85</v>
      </c>
      <c r="E8" s="17">
        <v>0</v>
      </c>
      <c r="F8" s="17">
        <v>108</v>
      </c>
      <c r="G8" s="5" t="s">
        <v>131</v>
      </c>
      <c r="H8" s="6" t="s">
        <v>132</v>
      </c>
    </row>
    <row r="9" spans="1:8" s="18" customFormat="1" x14ac:dyDescent="0.2">
      <c r="A9" s="2" t="s">
        <v>173</v>
      </c>
      <c r="B9" s="5">
        <v>30</v>
      </c>
      <c r="C9" s="17">
        <f>4.75/50*30</f>
        <v>2.85</v>
      </c>
      <c r="D9" s="17">
        <f>1.5/50*30</f>
        <v>0.89999999999999991</v>
      </c>
      <c r="E9" s="17">
        <f>26/50*30</f>
        <v>15.600000000000001</v>
      </c>
      <c r="F9" s="17">
        <f>132.5/50*30</f>
        <v>79.5</v>
      </c>
      <c r="G9" s="4" t="s">
        <v>174</v>
      </c>
      <c r="H9" s="16" t="s">
        <v>175</v>
      </c>
    </row>
    <row r="10" spans="1:8" ht="12.75" customHeight="1" x14ac:dyDescent="0.2">
      <c r="A10" s="2" t="s">
        <v>13</v>
      </c>
      <c r="B10" s="4">
        <v>215</v>
      </c>
      <c r="C10" s="26">
        <v>7.0000000000000007E-2</v>
      </c>
      <c r="D10" s="26">
        <v>0.02</v>
      </c>
      <c r="E10" s="26">
        <v>15</v>
      </c>
      <c r="F10" s="26">
        <v>60</v>
      </c>
      <c r="G10" s="4" t="s">
        <v>14</v>
      </c>
      <c r="H10" s="6" t="s">
        <v>15</v>
      </c>
    </row>
    <row r="11" spans="1:8" s="67" customFormat="1" ht="11.25" customHeight="1" x14ac:dyDescent="0.2">
      <c r="A11" s="6" t="s">
        <v>223</v>
      </c>
      <c r="B11" s="3">
        <v>200</v>
      </c>
      <c r="C11" s="47">
        <v>0.8</v>
      </c>
      <c r="D11" s="47">
        <v>0.8</v>
      </c>
      <c r="E11" s="47">
        <v>19.600000000000001</v>
      </c>
      <c r="F11" s="47">
        <v>94</v>
      </c>
      <c r="G11" s="1" t="s">
        <v>32</v>
      </c>
      <c r="H11" s="6" t="s">
        <v>33</v>
      </c>
    </row>
    <row r="12" spans="1:8" ht="11.55" customHeight="1" x14ac:dyDescent="0.2">
      <c r="A12" s="28" t="s">
        <v>17</v>
      </c>
      <c r="B12" s="13">
        <f>SUM(B7:B11)</f>
        <v>680</v>
      </c>
      <c r="C12" s="29">
        <f>SUM(C7:C11)</f>
        <v>15.250000000000002</v>
      </c>
      <c r="D12" s="29">
        <f>SUM(D7:D11)</f>
        <v>16.169999999999998</v>
      </c>
      <c r="E12" s="29">
        <f>SUM(E7:E11)</f>
        <v>82.82</v>
      </c>
      <c r="F12" s="29">
        <f>SUM(F7:F11)</f>
        <v>538.76</v>
      </c>
      <c r="G12" s="13"/>
      <c r="H12" s="6"/>
    </row>
    <row r="13" spans="1:8" x14ac:dyDescent="0.2">
      <c r="A13" s="100" t="s">
        <v>84</v>
      </c>
      <c r="B13" s="100"/>
      <c r="C13" s="100"/>
      <c r="D13" s="100"/>
      <c r="E13" s="100"/>
      <c r="F13" s="100"/>
      <c r="G13" s="100"/>
      <c r="H13" s="100"/>
    </row>
    <row r="14" spans="1:8" ht="12" customHeight="1" x14ac:dyDescent="0.2">
      <c r="A14" s="6" t="s">
        <v>133</v>
      </c>
      <c r="B14" s="4">
        <v>200</v>
      </c>
      <c r="C14" s="37">
        <v>1.8</v>
      </c>
      <c r="D14" s="37">
        <v>5.3</v>
      </c>
      <c r="E14" s="37">
        <v>10.9</v>
      </c>
      <c r="F14" s="37">
        <v>100.5</v>
      </c>
      <c r="G14" s="5" t="s">
        <v>18</v>
      </c>
      <c r="H14" s="16" t="s">
        <v>19</v>
      </c>
    </row>
    <row r="15" spans="1:8" s="18" customFormat="1" x14ac:dyDescent="0.2">
      <c r="A15" s="2" t="s">
        <v>224</v>
      </c>
      <c r="B15" s="31">
        <v>90</v>
      </c>
      <c r="C15" s="10">
        <v>11.76</v>
      </c>
      <c r="D15" s="10">
        <v>4.71</v>
      </c>
      <c r="E15" s="10">
        <v>10.14</v>
      </c>
      <c r="F15" s="10">
        <v>129.26</v>
      </c>
      <c r="G15" s="39" t="s">
        <v>225</v>
      </c>
      <c r="H15" s="6" t="s">
        <v>200</v>
      </c>
    </row>
    <row r="16" spans="1:8" ht="10.5" customHeight="1" x14ac:dyDescent="0.2">
      <c r="A16" s="6" t="s">
        <v>154</v>
      </c>
      <c r="B16" s="4">
        <v>5</v>
      </c>
      <c r="C16" s="69">
        <v>0.04</v>
      </c>
      <c r="D16" s="69">
        <v>3.6</v>
      </c>
      <c r="E16" s="69">
        <v>0.06</v>
      </c>
      <c r="F16" s="69">
        <v>33</v>
      </c>
      <c r="G16" s="5" t="s">
        <v>135</v>
      </c>
      <c r="H16" s="16" t="s">
        <v>136</v>
      </c>
    </row>
    <row r="17" spans="1:251" ht="12" customHeight="1" x14ac:dyDescent="0.2">
      <c r="A17" s="2" t="s">
        <v>137</v>
      </c>
      <c r="B17" s="4">
        <v>150</v>
      </c>
      <c r="C17" s="26">
        <v>3.06</v>
      </c>
      <c r="D17" s="26">
        <v>4.8</v>
      </c>
      <c r="E17" s="26">
        <v>20.440000000000001</v>
      </c>
      <c r="F17" s="26">
        <v>137.25</v>
      </c>
      <c r="G17" s="4" t="s">
        <v>138</v>
      </c>
      <c r="H17" s="2" t="s">
        <v>20</v>
      </c>
    </row>
    <row r="18" spans="1:251" ht="31.5" customHeight="1" x14ac:dyDescent="0.2">
      <c r="A18" s="23" t="s">
        <v>21</v>
      </c>
      <c r="B18" s="5">
        <v>60</v>
      </c>
      <c r="C18" s="17">
        <v>1.41</v>
      </c>
      <c r="D18" s="17">
        <v>0.09</v>
      </c>
      <c r="E18" s="17">
        <v>4.05</v>
      </c>
      <c r="F18" s="17">
        <v>22.5</v>
      </c>
      <c r="G18" s="5" t="s">
        <v>22</v>
      </c>
      <c r="H18" s="2" t="s">
        <v>23</v>
      </c>
    </row>
    <row r="19" spans="1:251" x14ac:dyDescent="0.2">
      <c r="A19" s="6" t="s">
        <v>24</v>
      </c>
      <c r="B19" s="4">
        <v>200</v>
      </c>
      <c r="C19" s="17">
        <v>0.15</v>
      </c>
      <c r="D19" s="17">
        <v>0.06</v>
      </c>
      <c r="E19" s="17">
        <v>20.65</v>
      </c>
      <c r="F19" s="17">
        <v>82.9</v>
      </c>
      <c r="G19" s="5" t="s">
        <v>25</v>
      </c>
      <c r="H19" s="2" t="s">
        <v>26</v>
      </c>
    </row>
    <row r="20" spans="1:251" x14ac:dyDescent="0.2">
      <c r="A20" s="23" t="s">
        <v>27</v>
      </c>
      <c r="B20" s="3">
        <v>20</v>
      </c>
      <c r="C20" s="10">
        <v>1.3</v>
      </c>
      <c r="D20" s="10">
        <v>0.2</v>
      </c>
      <c r="E20" s="10">
        <v>8.6</v>
      </c>
      <c r="F20" s="10">
        <v>43</v>
      </c>
      <c r="G20" s="15" t="s">
        <v>28</v>
      </c>
      <c r="H20" s="6" t="s">
        <v>29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</row>
    <row r="21" spans="1:251" x14ac:dyDescent="0.2">
      <c r="A21" s="28" t="s">
        <v>17</v>
      </c>
      <c r="B21" s="13">
        <f>SUM(B14:B20)</f>
        <v>725</v>
      </c>
      <c r="C21" s="29">
        <f>SUM(C14:C20)</f>
        <v>19.52</v>
      </c>
      <c r="D21" s="29">
        <f>SUM(D14:D20)</f>
        <v>18.759999999999998</v>
      </c>
      <c r="E21" s="29">
        <f>SUM(E14:E20)</f>
        <v>74.839999999999989</v>
      </c>
      <c r="F21" s="29">
        <f>SUM(F14:F20)</f>
        <v>548.41</v>
      </c>
      <c r="G21" s="13"/>
      <c r="H21" s="6"/>
    </row>
    <row r="22" spans="1:251" x14ac:dyDescent="0.2">
      <c r="A22" s="100" t="s">
        <v>30</v>
      </c>
      <c r="B22" s="100"/>
      <c r="C22" s="100"/>
      <c r="D22" s="100"/>
      <c r="E22" s="100"/>
      <c r="F22" s="100"/>
      <c r="G22" s="100"/>
      <c r="H22" s="100"/>
    </row>
    <row r="23" spans="1:251" x14ac:dyDescent="0.2">
      <c r="A23" s="98" t="s">
        <v>2</v>
      </c>
      <c r="B23" s="100" t="s">
        <v>3</v>
      </c>
      <c r="C23" s="100"/>
      <c r="D23" s="100"/>
      <c r="E23" s="100"/>
      <c r="F23" s="100"/>
      <c r="G23" s="98" t="s">
        <v>4</v>
      </c>
      <c r="H23" s="98" t="s">
        <v>5</v>
      </c>
    </row>
    <row r="24" spans="1:251" ht="11.55" customHeight="1" x14ac:dyDescent="0.2">
      <c r="A24" s="98"/>
      <c r="B24" s="13" t="s">
        <v>6</v>
      </c>
      <c r="C24" s="14" t="s">
        <v>7</v>
      </c>
      <c r="D24" s="14" t="s">
        <v>8</v>
      </c>
      <c r="E24" s="14" t="s">
        <v>9</v>
      </c>
      <c r="F24" s="14" t="s">
        <v>10</v>
      </c>
      <c r="G24" s="98"/>
      <c r="H24" s="98"/>
    </row>
    <row r="25" spans="1:251" x14ac:dyDescent="0.2">
      <c r="A25" s="98" t="s">
        <v>11</v>
      </c>
      <c r="B25" s="98"/>
      <c r="C25" s="99"/>
      <c r="D25" s="99"/>
      <c r="E25" s="99"/>
      <c r="F25" s="99"/>
      <c r="G25" s="98"/>
      <c r="H25" s="98"/>
    </row>
    <row r="26" spans="1:251" x14ac:dyDescent="0.2">
      <c r="A26" s="6" t="s">
        <v>176</v>
      </c>
      <c r="B26" s="31">
        <v>150</v>
      </c>
      <c r="C26" s="10">
        <v>17</v>
      </c>
      <c r="D26" s="10">
        <v>13</v>
      </c>
      <c r="E26" s="10">
        <v>46.8</v>
      </c>
      <c r="F26" s="10">
        <v>375</v>
      </c>
      <c r="G26" s="39" t="s">
        <v>178</v>
      </c>
      <c r="H26" s="16" t="s">
        <v>139</v>
      </c>
    </row>
    <row r="27" spans="1:251" s="22" customFormat="1" x14ac:dyDescent="0.2">
      <c r="A27" s="2" t="s">
        <v>173</v>
      </c>
      <c r="B27" s="5">
        <v>40</v>
      </c>
      <c r="C27" s="69">
        <f>4.75/50*40</f>
        <v>3.8</v>
      </c>
      <c r="D27" s="69">
        <f>1.5/50*40</f>
        <v>1.2</v>
      </c>
      <c r="E27" s="69">
        <f>26/50*40</f>
        <v>20.8</v>
      </c>
      <c r="F27" s="69">
        <f>132.5/40*30</f>
        <v>99.375</v>
      </c>
      <c r="G27" s="4" t="s">
        <v>174</v>
      </c>
      <c r="H27" s="16" t="s">
        <v>175</v>
      </c>
    </row>
    <row r="28" spans="1:251" s="22" customFormat="1" x14ac:dyDescent="0.2">
      <c r="A28" s="6" t="s">
        <v>223</v>
      </c>
      <c r="B28" s="4">
        <v>100</v>
      </c>
      <c r="C28" s="17">
        <v>0.4</v>
      </c>
      <c r="D28" s="17">
        <v>0.4</v>
      </c>
      <c r="E28" s="17">
        <f>19.6/2</f>
        <v>9.8000000000000007</v>
      </c>
      <c r="F28" s="17">
        <f>94/2</f>
        <v>47</v>
      </c>
      <c r="G28" s="4" t="s">
        <v>32</v>
      </c>
      <c r="H28" s="6" t="s">
        <v>33</v>
      </c>
    </row>
    <row r="29" spans="1:251" ht="12.75" customHeight="1" x14ac:dyDescent="0.2">
      <c r="A29" s="2" t="s">
        <v>13</v>
      </c>
      <c r="B29" s="4">
        <v>215</v>
      </c>
      <c r="C29" s="26">
        <v>7.0000000000000007E-2</v>
      </c>
      <c r="D29" s="26">
        <v>0.02</v>
      </c>
      <c r="E29" s="26">
        <v>15</v>
      </c>
      <c r="F29" s="26">
        <v>60</v>
      </c>
      <c r="G29" s="4" t="s">
        <v>14</v>
      </c>
      <c r="H29" s="6" t="s">
        <v>15</v>
      </c>
    </row>
    <row r="30" spans="1:251" x14ac:dyDescent="0.2">
      <c r="A30" s="28" t="s">
        <v>17</v>
      </c>
      <c r="B30" s="13">
        <f>SUM(B26:B29)</f>
        <v>505</v>
      </c>
      <c r="C30" s="29">
        <f>SUM(C26:C29)</f>
        <v>21.27</v>
      </c>
      <c r="D30" s="29">
        <f>SUM(D26:D29)</f>
        <v>14.62</v>
      </c>
      <c r="E30" s="29">
        <f>SUM(E26:E29)</f>
        <v>92.399999999999991</v>
      </c>
      <c r="F30" s="29">
        <f>SUM(F26:F29)</f>
        <v>581.375</v>
      </c>
      <c r="G30" s="13"/>
      <c r="H30" s="6"/>
    </row>
    <row r="31" spans="1:251" x14ac:dyDescent="0.2">
      <c r="A31" s="100" t="s">
        <v>84</v>
      </c>
      <c r="B31" s="100"/>
      <c r="C31" s="100"/>
      <c r="D31" s="100"/>
      <c r="E31" s="100"/>
      <c r="F31" s="100"/>
      <c r="G31" s="100"/>
      <c r="H31" s="100"/>
    </row>
    <row r="32" spans="1:251" ht="12" customHeight="1" x14ac:dyDescent="0.2">
      <c r="A32" s="6" t="s">
        <v>37</v>
      </c>
      <c r="B32" s="5">
        <v>200</v>
      </c>
      <c r="C32" s="17">
        <v>4.4000000000000004</v>
      </c>
      <c r="D32" s="17">
        <v>4.2</v>
      </c>
      <c r="E32" s="17">
        <v>13.2</v>
      </c>
      <c r="F32" s="17">
        <v>118.6</v>
      </c>
      <c r="G32" s="5" t="s">
        <v>38</v>
      </c>
      <c r="H32" s="16" t="s">
        <v>39</v>
      </c>
    </row>
    <row r="33" spans="1:251" x14ac:dyDescent="0.2">
      <c r="A33" s="23" t="s">
        <v>40</v>
      </c>
      <c r="B33" s="4">
        <v>90</v>
      </c>
      <c r="C33" s="17">
        <v>11.52</v>
      </c>
      <c r="D33" s="17">
        <v>13</v>
      </c>
      <c r="E33" s="17">
        <v>4.05</v>
      </c>
      <c r="F33" s="17">
        <v>189.6</v>
      </c>
      <c r="G33" s="4" t="s">
        <v>41</v>
      </c>
      <c r="H33" s="6" t="s">
        <v>42</v>
      </c>
    </row>
    <row r="34" spans="1:251" x14ac:dyDescent="0.2">
      <c r="A34" s="6" t="s">
        <v>203</v>
      </c>
      <c r="B34" s="4">
        <v>150</v>
      </c>
      <c r="C34" s="26">
        <v>5.52</v>
      </c>
      <c r="D34" s="26">
        <v>4.51</v>
      </c>
      <c r="E34" s="26">
        <v>26.45</v>
      </c>
      <c r="F34" s="26">
        <v>168.45</v>
      </c>
      <c r="G34" s="4" t="s">
        <v>204</v>
      </c>
      <c r="H34" s="6" t="s">
        <v>205</v>
      </c>
    </row>
    <row r="35" spans="1:251" x14ac:dyDescent="0.2">
      <c r="A35" s="6" t="s">
        <v>43</v>
      </c>
      <c r="B35" s="4">
        <v>200</v>
      </c>
      <c r="C35" s="17">
        <v>0.76</v>
      </c>
      <c r="D35" s="17">
        <v>0.04</v>
      </c>
      <c r="E35" s="17">
        <v>20.22</v>
      </c>
      <c r="F35" s="17">
        <v>85.51</v>
      </c>
      <c r="G35" s="5" t="s">
        <v>44</v>
      </c>
      <c r="H35" s="2" t="s">
        <v>45</v>
      </c>
    </row>
    <row r="36" spans="1:251" x14ac:dyDescent="0.2">
      <c r="A36" s="23" t="s">
        <v>27</v>
      </c>
      <c r="B36" s="3">
        <v>20</v>
      </c>
      <c r="C36" s="10">
        <v>1.3</v>
      </c>
      <c r="D36" s="10">
        <v>0.2</v>
      </c>
      <c r="E36" s="10">
        <v>8.6</v>
      </c>
      <c r="F36" s="10">
        <v>43</v>
      </c>
      <c r="G36" s="15" t="s">
        <v>28</v>
      </c>
      <c r="H36" s="6" t="s">
        <v>29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</row>
    <row r="37" spans="1:251" x14ac:dyDescent="0.2">
      <c r="A37" s="28" t="s">
        <v>17</v>
      </c>
      <c r="B37" s="13">
        <f>SUM(B32:B36)</f>
        <v>660</v>
      </c>
      <c r="C37" s="29">
        <f>SUM(C32:C36)</f>
        <v>23.5</v>
      </c>
      <c r="D37" s="29">
        <f>SUM(D32:D36)</f>
        <v>21.95</v>
      </c>
      <c r="E37" s="29">
        <f>SUM(E32:E36)</f>
        <v>72.52</v>
      </c>
      <c r="F37" s="29">
        <f>SUM(F32:F36)</f>
        <v>605.16</v>
      </c>
      <c r="G37" s="13"/>
      <c r="H37" s="6"/>
    </row>
    <row r="38" spans="1:251" x14ac:dyDescent="0.2">
      <c r="A38" s="100" t="s">
        <v>46</v>
      </c>
      <c r="B38" s="100"/>
      <c r="C38" s="100"/>
      <c r="D38" s="100"/>
      <c r="E38" s="100"/>
      <c r="F38" s="100"/>
      <c r="G38" s="100"/>
      <c r="H38" s="100"/>
    </row>
    <row r="39" spans="1:251" x14ac:dyDescent="0.2">
      <c r="A39" s="98" t="s">
        <v>2</v>
      </c>
      <c r="B39" s="100" t="s">
        <v>3</v>
      </c>
      <c r="C39" s="100"/>
      <c r="D39" s="100"/>
      <c r="E39" s="100"/>
      <c r="F39" s="100"/>
      <c r="G39" s="98" t="s">
        <v>4</v>
      </c>
      <c r="H39" s="98" t="s">
        <v>5</v>
      </c>
    </row>
    <row r="40" spans="1:251" ht="11.55" customHeight="1" x14ac:dyDescent="0.2">
      <c r="A40" s="98"/>
      <c r="B40" s="13" t="s">
        <v>6</v>
      </c>
      <c r="C40" s="14" t="s">
        <v>7</v>
      </c>
      <c r="D40" s="14" t="s">
        <v>8</v>
      </c>
      <c r="E40" s="14" t="s">
        <v>9</v>
      </c>
      <c r="F40" s="14" t="s">
        <v>10</v>
      </c>
      <c r="G40" s="98"/>
      <c r="H40" s="98"/>
    </row>
    <row r="41" spans="1:251" x14ac:dyDescent="0.2">
      <c r="A41" s="98" t="s">
        <v>11</v>
      </c>
      <c r="B41" s="98"/>
      <c r="C41" s="98"/>
      <c r="D41" s="98"/>
      <c r="E41" s="98"/>
      <c r="F41" s="98"/>
      <c r="G41" s="98"/>
      <c r="H41" s="98"/>
    </row>
    <row r="42" spans="1:251" s="11" customFormat="1" x14ac:dyDescent="0.2">
      <c r="A42" s="19" t="s">
        <v>265</v>
      </c>
      <c r="B42" s="7">
        <v>90</v>
      </c>
      <c r="C42" s="10">
        <f>11.3*0.9</f>
        <v>10.170000000000002</v>
      </c>
      <c r="D42" s="10">
        <f>19.5*0.9</f>
        <v>17.55</v>
      </c>
      <c r="E42" s="10">
        <f>2.9*0.9</f>
        <v>2.61</v>
      </c>
      <c r="F42" s="10">
        <f>230.7*0.9</f>
        <v>207.63</v>
      </c>
      <c r="G42" s="8" t="s">
        <v>266</v>
      </c>
      <c r="H42" s="9" t="s">
        <v>261</v>
      </c>
    </row>
    <row r="43" spans="1:251" x14ac:dyDescent="0.2">
      <c r="A43" s="2" t="s">
        <v>137</v>
      </c>
      <c r="B43" s="4">
        <v>150</v>
      </c>
      <c r="C43" s="26">
        <v>3.06</v>
      </c>
      <c r="D43" s="26">
        <v>4.8</v>
      </c>
      <c r="E43" s="26">
        <v>20.440000000000001</v>
      </c>
      <c r="F43" s="26">
        <v>137.25</v>
      </c>
      <c r="G43" s="4" t="s">
        <v>138</v>
      </c>
      <c r="H43" s="2" t="s">
        <v>20</v>
      </c>
    </row>
    <row r="44" spans="1:251" s="22" customFormat="1" ht="20.399999999999999" x14ac:dyDescent="0.2">
      <c r="A44" s="23" t="s">
        <v>48</v>
      </c>
      <c r="B44" s="5">
        <v>60</v>
      </c>
      <c r="C44" s="17">
        <v>0.66</v>
      </c>
      <c r="D44" s="17">
        <v>0.12</v>
      </c>
      <c r="E44" s="17">
        <v>2.2799999999999998</v>
      </c>
      <c r="F44" s="17">
        <v>13.2</v>
      </c>
      <c r="G44" s="5" t="s">
        <v>49</v>
      </c>
      <c r="H44" s="2" t="s">
        <v>50</v>
      </c>
    </row>
    <row r="45" spans="1:251" x14ac:dyDescent="0.2">
      <c r="A45" s="23" t="s">
        <v>201</v>
      </c>
      <c r="B45" s="4">
        <v>50</v>
      </c>
      <c r="C45" s="86">
        <v>4</v>
      </c>
      <c r="D45" s="86">
        <v>0.5</v>
      </c>
      <c r="E45" s="86">
        <v>25.5</v>
      </c>
      <c r="F45" s="86">
        <v>125</v>
      </c>
      <c r="G45" s="4" t="s">
        <v>28</v>
      </c>
      <c r="H45" s="2" t="s">
        <v>202</v>
      </c>
    </row>
    <row r="46" spans="1:251" x14ac:dyDescent="0.2">
      <c r="A46" s="2" t="s">
        <v>13</v>
      </c>
      <c r="B46" s="4">
        <v>215</v>
      </c>
      <c r="C46" s="26">
        <v>7.0000000000000007E-2</v>
      </c>
      <c r="D46" s="26">
        <v>0.02</v>
      </c>
      <c r="E46" s="26">
        <v>15</v>
      </c>
      <c r="F46" s="26">
        <v>60</v>
      </c>
      <c r="G46" s="4" t="s">
        <v>14</v>
      </c>
      <c r="H46" s="6" t="s">
        <v>15</v>
      </c>
    </row>
    <row r="47" spans="1:251" x14ac:dyDescent="0.2">
      <c r="A47" s="28" t="s">
        <v>17</v>
      </c>
      <c r="B47" s="13">
        <f>SUM(B42:B46)</f>
        <v>565</v>
      </c>
      <c r="C47" s="29">
        <f>SUM(C42:C46)</f>
        <v>17.96</v>
      </c>
      <c r="D47" s="29">
        <f>SUM(D42:D46)</f>
        <v>22.990000000000002</v>
      </c>
      <c r="E47" s="29">
        <f>SUM(E42:E46)</f>
        <v>65.83</v>
      </c>
      <c r="F47" s="29">
        <f>SUM(F42:F46)</f>
        <v>543.07999999999993</v>
      </c>
      <c r="G47" s="13"/>
      <c r="H47" s="6"/>
    </row>
    <row r="48" spans="1:251" ht="14.55" customHeight="1" x14ac:dyDescent="0.2">
      <c r="A48" s="100" t="s">
        <v>84</v>
      </c>
      <c r="B48" s="100"/>
      <c r="C48" s="100"/>
      <c r="D48" s="100"/>
      <c r="E48" s="100"/>
      <c r="F48" s="100"/>
      <c r="G48" s="100"/>
      <c r="H48" s="100"/>
    </row>
    <row r="49" spans="1:251" ht="12" customHeight="1" x14ac:dyDescent="0.2">
      <c r="A49" s="6" t="s">
        <v>140</v>
      </c>
      <c r="B49" s="5">
        <v>200</v>
      </c>
      <c r="C49" s="17">
        <v>1.38</v>
      </c>
      <c r="D49" s="17">
        <v>5.2</v>
      </c>
      <c r="E49" s="17">
        <v>8.92</v>
      </c>
      <c r="F49" s="17">
        <v>88.2</v>
      </c>
      <c r="G49" s="5" t="s">
        <v>51</v>
      </c>
      <c r="H49" s="43" t="s">
        <v>52</v>
      </c>
    </row>
    <row r="50" spans="1:251" x14ac:dyDescent="0.2">
      <c r="A50" s="6" t="s">
        <v>218</v>
      </c>
      <c r="B50" s="4">
        <v>90</v>
      </c>
      <c r="C50" s="17">
        <v>11.32</v>
      </c>
      <c r="D50" s="17">
        <v>12.8</v>
      </c>
      <c r="E50" s="17">
        <v>12.2</v>
      </c>
      <c r="F50" s="17">
        <v>207.8</v>
      </c>
      <c r="G50" s="4" t="s">
        <v>219</v>
      </c>
      <c r="H50" s="16" t="s">
        <v>74</v>
      </c>
    </row>
    <row r="51" spans="1:251" ht="21.75" customHeight="1" x14ac:dyDescent="0.2">
      <c r="A51" s="6" t="s">
        <v>141</v>
      </c>
      <c r="B51" s="4">
        <v>150</v>
      </c>
      <c r="C51" s="17">
        <v>3.65</v>
      </c>
      <c r="D51" s="17">
        <v>5.37</v>
      </c>
      <c r="E51" s="17">
        <v>36.68</v>
      </c>
      <c r="F51" s="17">
        <v>209.7</v>
      </c>
      <c r="G51" s="4" t="s">
        <v>142</v>
      </c>
      <c r="H51" s="6" t="s">
        <v>53</v>
      </c>
    </row>
    <row r="52" spans="1:251" ht="21.75" customHeight="1" x14ac:dyDescent="0.2">
      <c r="A52" s="58" t="s">
        <v>106</v>
      </c>
      <c r="B52" s="3">
        <v>60</v>
      </c>
      <c r="C52" s="59">
        <v>1</v>
      </c>
      <c r="D52" s="59">
        <v>0.6</v>
      </c>
      <c r="E52" s="59">
        <v>4.47</v>
      </c>
      <c r="F52" s="59">
        <v>23.4</v>
      </c>
      <c r="G52" s="60">
        <v>305</v>
      </c>
      <c r="H52" s="2" t="s">
        <v>107</v>
      </c>
    </row>
    <row r="53" spans="1:251" x14ac:dyDescent="0.2">
      <c r="A53" s="6" t="s">
        <v>54</v>
      </c>
      <c r="B53" s="4">
        <v>200</v>
      </c>
      <c r="C53" s="26">
        <v>0</v>
      </c>
      <c r="D53" s="26">
        <v>0</v>
      </c>
      <c r="E53" s="26">
        <v>19.97</v>
      </c>
      <c r="F53" s="26">
        <v>76</v>
      </c>
      <c r="G53" s="4" t="s">
        <v>55</v>
      </c>
      <c r="H53" s="2" t="s">
        <v>56</v>
      </c>
    </row>
    <row r="54" spans="1:251" x14ac:dyDescent="0.2">
      <c r="A54" s="23" t="s">
        <v>27</v>
      </c>
      <c r="B54" s="3">
        <v>20</v>
      </c>
      <c r="C54" s="10">
        <v>1.3</v>
      </c>
      <c r="D54" s="10">
        <v>0.2</v>
      </c>
      <c r="E54" s="10">
        <v>8.6</v>
      </c>
      <c r="F54" s="10">
        <v>43</v>
      </c>
      <c r="G54" s="15" t="s">
        <v>28</v>
      </c>
      <c r="H54" s="6" t="s">
        <v>29</v>
      </c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</row>
    <row r="55" spans="1:251" x14ac:dyDescent="0.2">
      <c r="A55" s="28" t="s">
        <v>17</v>
      </c>
      <c r="B55" s="13">
        <f>SUM(B49:B54)</f>
        <v>720</v>
      </c>
      <c r="C55" s="29">
        <f>SUM(C49:C54)</f>
        <v>18.649999999999999</v>
      </c>
      <c r="D55" s="29">
        <f>SUM(D49:D54)</f>
        <v>24.17</v>
      </c>
      <c r="E55" s="29">
        <f>SUM(E49:E54)</f>
        <v>90.839999999999989</v>
      </c>
      <c r="F55" s="29">
        <f>SUM(F49:F54)</f>
        <v>648.1</v>
      </c>
      <c r="G55" s="13"/>
      <c r="H55" s="6"/>
    </row>
    <row r="56" spans="1:251" x14ac:dyDescent="0.2">
      <c r="A56" s="100" t="s">
        <v>57</v>
      </c>
      <c r="B56" s="100"/>
      <c r="C56" s="100"/>
      <c r="D56" s="100"/>
      <c r="E56" s="100"/>
      <c r="F56" s="100"/>
      <c r="G56" s="100"/>
      <c r="H56" s="100"/>
    </row>
    <row r="57" spans="1:251" x14ac:dyDescent="0.2">
      <c r="A57" s="98" t="s">
        <v>2</v>
      </c>
      <c r="B57" s="100" t="s">
        <v>3</v>
      </c>
      <c r="C57" s="100"/>
      <c r="D57" s="100"/>
      <c r="E57" s="100"/>
      <c r="F57" s="100"/>
      <c r="G57" s="98" t="s">
        <v>4</v>
      </c>
      <c r="H57" s="98" t="s">
        <v>5</v>
      </c>
    </row>
    <row r="58" spans="1:251" ht="11.55" customHeight="1" x14ac:dyDescent="0.2">
      <c r="A58" s="98"/>
      <c r="B58" s="13" t="s">
        <v>6</v>
      </c>
      <c r="C58" s="14" t="s">
        <v>7</v>
      </c>
      <c r="D58" s="14" t="s">
        <v>8</v>
      </c>
      <c r="E58" s="14" t="s">
        <v>9</v>
      </c>
      <c r="F58" s="14" t="s">
        <v>10</v>
      </c>
      <c r="G58" s="98"/>
      <c r="H58" s="98"/>
    </row>
    <row r="59" spans="1:251" x14ac:dyDescent="0.2">
      <c r="A59" s="98" t="s">
        <v>11</v>
      </c>
      <c r="B59" s="98"/>
      <c r="C59" s="98"/>
      <c r="D59" s="98"/>
      <c r="E59" s="98"/>
      <c r="F59" s="98"/>
      <c r="G59" s="98"/>
      <c r="H59" s="98"/>
    </row>
    <row r="60" spans="1:251" x14ac:dyDescent="0.2">
      <c r="A60" s="6" t="s">
        <v>206</v>
      </c>
      <c r="B60" s="5">
        <v>220</v>
      </c>
      <c r="C60" s="17">
        <v>14.88</v>
      </c>
      <c r="D60" s="17">
        <v>17.510000000000002</v>
      </c>
      <c r="E60" s="17">
        <v>37.520000000000003</v>
      </c>
      <c r="F60" s="17">
        <v>367.84</v>
      </c>
      <c r="G60" s="4" t="s">
        <v>207</v>
      </c>
      <c r="H60" s="6" t="s">
        <v>208</v>
      </c>
    </row>
    <row r="61" spans="1:251" s="87" customFormat="1" ht="10.5" customHeight="1" x14ac:dyDescent="0.3">
      <c r="A61" s="43" t="s">
        <v>228</v>
      </c>
      <c r="B61" s="4">
        <v>60</v>
      </c>
      <c r="C61" s="17">
        <f>12.03*0.6</f>
        <v>7.2179999999999991</v>
      </c>
      <c r="D61" s="17">
        <v>7.4</v>
      </c>
      <c r="E61" s="17">
        <f>27.3*0.6</f>
        <v>16.38</v>
      </c>
      <c r="F61" s="17">
        <f>266.3*0.6</f>
        <v>159.78</v>
      </c>
      <c r="G61" s="4" t="s">
        <v>229</v>
      </c>
      <c r="H61" s="43" t="s">
        <v>209</v>
      </c>
    </row>
    <row r="62" spans="1:251" x14ac:dyDescent="0.2">
      <c r="A62" s="23" t="s">
        <v>27</v>
      </c>
      <c r="B62" s="3">
        <v>20</v>
      </c>
      <c r="C62" s="10">
        <v>1.3</v>
      </c>
      <c r="D62" s="10">
        <v>0.2</v>
      </c>
      <c r="E62" s="10">
        <v>8.6</v>
      </c>
      <c r="F62" s="10">
        <v>43</v>
      </c>
      <c r="G62" s="15" t="s">
        <v>28</v>
      </c>
      <c r="H62" s="6" t="s">
        <v>29</v>
      </c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</row>
    <row r="63" spans="1:251" x14ac:dyDescent="0.2">
      <c r="A63" s="2" t="s">
        <v>13</v>
      </c>
      <c r="B63" s="4">
        <v>215</v>
      </c>
      <c r="C63" s="26">
        <v>7.0000000000000007E-2</v>
      </c>
      <c r="D63" s="26">
        <v>0.02</v>
      </c>
      <c r="E63" s="26">
        <v>15</v>
      </c>
      <c r="F63" s="26">
        <v>60</v>
      </c>
      <c r="G63" s="4" t="s">
        <v>14</v>
      </c>
      <c r="H63" s="6" t="s">
        <v>15</v>
      </c>
    </row>
    <row r="64" spans="1:251" x14ac:dyDescent="0.2">
      <c r="A64" s="28" t="s">
        <v>17</v>
      </c>
      <c r="B64" s="13">
        <f>SUM(B60:B63)</f>
        <v>515</v>
      </c>
      <c r="C64" s="14">
        <f>SUM(C60:C63)</f>
        <v>23.468</v>
      </c>
      <c r="D64" s="14">
        <f>SUM(D60:D63)</f>
        <v>25.130000000000003</v>
      </c>
      <c r="E64" s="14">
        <f>SUM(E60:E63)</f>
        <v>77.5</v>
      </c>
      <c r="F64" s="14">
        <f>SUM(F60:F63)</f>
        <v>630.62</v>
      </c>
      <c r="G64" s="13"/>
      <c r="H64" s="6"/>
    </row>
    <row r="65" spans="1:251" x14ac:dyDescent="0.2">
      <c r="A65" s="100" t="s">
        <v>84</v>
      </c>
      <c r="B65" s="100"/>
      <c r="C65" s="100"/>
      <c r="D65" s="100"/>
      <c r="E65" s="100"/>
      <c r="F65" s="100"/>
      <c r="G65" s="100"/>
      <c r="H65" s="100"/>
    </row>
    <row r="66" spans="1:251" s="82" customFormat="1" x14ac:dyDescent="0.2">
      <c r="A66" s="79" t="s">
        <v>143</v>
      </c>
      <c r="B66" s="80">
        <v>200</v>
      </c>
      <c r="C66" s="81">
        <v>1.56</v>
      </c>
      <c r="D66" s="81">
        <v>5.2</v>
      </c>
      <c r="E66" s="81">
        <v>8.6</v>
      </c>
      <c r="F66" s="81">
        <v>87.89</v>
      </c>
      <c r="G66" s="39" t="s">
        <v>144</v>
      </c>
      <c r="H66" s="16" t="s">
        <v>58</v>
      </c>
    </row>
    <row r="67" spans="1:251" x14ac:dyDescent="0.2">
      <c r="A67" s="2" t="s">
        <v>210</v>
      </c>
      <c r="B67" s="4">
        <v>90</v>
      </c>
      <c r="C67" s="69">
        <v>11.1</v>
      </c>
      <c r="D67" s="69">
        <v>14.26</v>
      </c>
      <c r="E67" s="69">
        <v>10.199999999999999</v>
      </c>
      <c r="F67" s="69">
        <v>215.87</v>
      </c>
      <c r="G67" s="4" t="s">
        <v>211</v>
      </c>
      <c r="H67" s="6" t="s">
        <v>59</v>
      </c>
    </row>
    <row r="68" spans="1:251" ht="12" customHeight="1" x14ac:dyDescent="0.2">
      <c r="A68" s="23" t="s">
        <v>145</v>
      </c>
      <c r="B68" s="5">
        <v>150</v>
      </c>
      <c r="C68" s="17">
        <v>8.6</v>
      </c>
      <c r="D68" s="17">
        <v>6.09</v>
      </c>
      <c r="E68" s="17">
        <v>38.64</v>
      </c>
      <c r="F68" s="17">
        <v>243.75</v>
      </c>
      <c r="G68" s="4" t="s">
        <v>146</v>
      </c>
      <c r="H68" s="2" t="s">
        <v>60</v>
      </c>
    </row>
    <row r="69" spans="1:251" ht="21.75" customHeight="1" x14ac:dyDescent="0.2">
      <c r="A69" s="23" t="s">
        <v>61</v>
      </c>
      <c r="B69" s="5">
        <v>60</v>
      </c>
      <c r="C69" s="17">
        <v>0.99</v>
      </c>
      <c r="D69" s="17">
        <v>5.03</v>
      </c>
      <c r="E69" s="17">
        <v>3.7</v>
      </c>
      <c r="F69" s="17">
        <v>61.45</v>
      </c>
      <c r="G69" s="5">
        <v>306</v>
      </c>
      <c r="H69" s="2" t="s">
        <v>62</v>
      </c>
    </row>
    <row r="70" spans="1:251" x14ac:dyDescent="0.2">
      <c r="A70" s="43" t="s">
        <v>63</v>
      </c>
      <c r="B70" s="4">
        <v>200</v>
      </c>
      <c r="C70" s="17">
        <v>0.1</v>
      </c>
      <c r="D70" s="17">
        <v>0.1</v>
      </c>
      <c r="E70" s="17">
        <v>15.9</v>
      </c>
      <c r="F70" s="17">
        <v>65</v>
      </c>
      <c r="G70" s="4">
        <v>492</v>
      </c>
      <c r="H70" s="2" t="s">
        <v>64</v>
      </c>
    </row>
    <row r="71" spans="1:251" x14ac:dyDescent="0.2">
      <c r="A71" s="23" t="s">
        <v>27</v>
      </c>
      <c r="B71" s="3">
        <v>20</v>
      </c>
      <c r="C71" s="10">
        <v>1.3</v>
      </c>
      <c r="D71" s="10">
        <v>0.2</v>
      </c>
      <c r="E71" s="10">
        <v>8.6</v>
      </c>
      <c r="F71" s="10">
        <v>43</v>
      </c>
      <c r="G71" s="15" t="s">
        <v>28</v>
      </c>
      <c r="H71" s="6" t="s">
        <v>29</v>
      </c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</row>
    <row r="72" spans="1:251" x14ac:dyDescent="0.2">
      <c r="A72" s="28" t="s">
        <v>17</v>
      </c>
      <c r="B72" s="13">
        <f>SUM(B66:B71)</f>
        <v>720</v>
      </c>
      <c r="C72" s="29">
        <f>SUM(C66:C71)</f>
        <v>23.65</v>
      </c>
      <c r="D72" s="29">
        <f>SUM(D66:D71)</f>
        <v>30.880000000000003</v>
      </c>
      <c r="E72" s="29">
        <f>SUM(E66:E71)</f>
        <v>85.64</v>
      </c>
      <c r="F72" s="29">
        <f>SUM(F66:F71)</f>
        <v>716.96</v>
      </c>
      <c r="G72" s="13"/>
      <c r="H72" s="6"/>
    </row>
    <row r="73" spans="1:251" x14ac:dyDescent="0.2">
      <c r="A73" s="100" t="s">
        <v>65</v>
      </c>
      <c r="B73" s="100"/>
      <c r="C73" s="100"/>
      <c r="D73" s="100"/>
      <c r="E73" s="100"/>
      <c r="F73" s="100"/>
      <c r="G73" s="100"/>
      <c r="H73" s="100"/>
    </row>
    <row r="74" spans="1:251" x14ac:dyDescent="0.2">
      <c r="A74" s="98" t="s">
        <v>2</v>
      </c>
      <c r="B74" s="100" t="s">
        <v>3</v>
      </c>
      <c r="C74" s="100"/>
      <c r="D74" s="100"/>
      <c r="E74" s="100"/>
      <c r="F74" s="100"/>
      <c r="G74" s="98" t="s">
        <v>4</v>
      </c>
      <c r="H74" s="98" t="s">
        <v>5</v>
      </c>
    </row>
    <row r="75" spans="1:251" ht="11.55" customHeight="1" x14ac:dyDescent="0.2">
      <c r="A75" s="98"/>
      <c r="B75" s="13" t="s">
        <v>6</v>
      </c>
      <c r="C75" s="14" t="s">
        <v>7</v>
      </c>
      <c r="D75" s="14" t="s">
        <v>8</v>
      </c>
      <c r="E75" s="14" t="s">
        <v>9</v>
      </c>
      <c r="F75" s="14" t="s">
        <v>10</v>
      </c>
      <c r="G75" s="98"/>
      <c r="H75" s="98"/>
    </row>
    <row r="76" spans="1:251" x14ac:dyDescent="0.2">
      <c r="A76" s="98" t="s">
        <v>11</v>
      </c>
      <c r="B76" s="98"/>
      <c r="C76" s="98"/>
      <c r="D76" s="98"/>
      <c r="E76" s="98"/>
      <c r="F76" s="98"/>
      <c r="G76" s="98"/>
      <c r="H76" s="98"/>
    </row>
    <row r="77" spans="1:251" ht="11.55" customHeight="1" x14ac:dyDescent="0.2">
      <c r="A77" s="6" t="s">
        <v>212</v>
      </c>
      <c r="B77" s="5">
        <v>205</v>
      </c>
      <c r="C77" s="17">
        <v>8.6</v>
      </c>
      <c r="D77" s="17">
        <v>7.46</v>
      </c>
      <c r="E77" s="17">
        <v>44.26</v>
      </c>
      <c r="F77" s="17">
        <v>279</v>
      </c>
      <c r="G77" s="5" t="s">
        <v>38</v>
      </c>
      <c r="H77" s="16" t="s">
        <v>213</v>
      </c>
    </row>
    <row r="78" spans="1:251" ht="11.55" customHeight="1" x14ac:dyDescent="0.2">
      <c r="A78" s="6" t="s">
        <v>130</v>
      </c>
      <c r="B78" s="4">
        <v>20</v>
      </c>
      <c r="C78" s="17">
        <v>4.6399999999999997</v>
      </c>
      <c r="D78" s="17">
        <v>5.9</v>
      </c>
      <c r="E78" s="17">
        <v>0</v>
      </c>
      <c r="F78" s="17">
        <v>72</v>
      </c>
      <c r="G78" s="5" t="s">
        <v>131</v>
      </c>
      <c r="H78" s="6" t="s">
        <v>132</v>
      </c>
    </row>
    <row r="79" spans="1:251" x14ac:dyDescent="0.2">
      <c r="A79" s="2" t="s">
        <v>173</v>
      </c>
      <c r="B79" s="5">
        <v>50</v>
      </c>
      <c r="C79" s="17">
        <v>4.75</v>
      </c>
      <c r="D79" s="17">
        <v>1.5</v>
      </c>
      <c r="E79" s="17">
        <v>26</v>
      </c>
      <c r="F79" s="17">
        <v>132.5</v>
      </c>
      <c r="G79" s="4" t="s">
        <v>174</v>
      </c>
      <c r="H79" s="16" t="s">
        <v>175</v>
      </c>
    </row>
    <row r="80" spans="1:251" x14ac:dyDescent="0.2">
      <c r="A80" s="6" t="s">
        <v>223</v>
      </c>
      <c r="B80" s="4">
        <v>100</v>
      </c>
      <c r="C80" s="17">
        <v>0.4</v>
      </c>
      <c r="D80" s="17">
        <v>0.4</v>
      </c>
      <c r="E80" s="17">
        <f>19.6/2</f>
        <v>9.8000000000000007</v>
      </c>
      <c r="F80" s="17">
        <f>94/2</f>
        <v>47</v>
      </c>
      <c r="G80" s="4" t="s">
        <v>32</v>
      </c>
      <c r="H80" s="6" t="s">
        <v>33</v>
      </c>
    </row>
    <row r="81" spans="1:251" s="22" customFormat="1" x14ac:dyDescent="0.2">
      <c r="A81" s="2" t="s">
        <v>13</v>
      </c>
      <c r="B81" s="4">
        <v>215</v>
      </c>
      <c r="C81" s="26">
        <v>7.0000000000000007E-2</v>
      </c>
      <c r="D81" s="26">
        <v>0.02</v>
      </c>
      <c r="E81" s="26">
        <v>15</v>
      </c>
      <c r="F81" s="26">
        <v>60</v>
      </c>
      <c r="G81" s="4" t="s">
        <v>14</v>
      </c>
      <c r="H81" s="6" t="s">
        <v>15</v>
      </c>
    </row>
    <row r="82" spans="1:251" x14ac:dyDescent="0.2">
      <c r="A82" s="28" t="s">
        <v>17</v>
      </c>
      <c r="B82" s="13">
        <f>SUM(B77:B81)</f>
        <v>590</v>
      </c>
      <c r="C82" s="14">
        <f>SUM(C77:C81)</f>
        <v>18.459999999999997</v>
      </c>
      <c r="D82" s="14">
        <f>SUM(D77:D81)</f>
        <v>15.28</v>
      </c>
      <c r="E82" s="14">
        <f>SUM(E77:E81)</f>
        <v>95.059999999999988</v>
      </c>
      <c r="F82" s="14">
        <f>SUM(F77:F81)</f>
        <v>590.5</v>
      </c>
      <c r="G82" s="13"/>
      <c r="H82" s="6"/>
    </row>
    <row r="83" spans="1:251" x14ac:dyDescent="0.2">
      <c r="A83" s="100" t="s">
        <v>84</v>
      </c>
      <c r="B83" s="100"/>
      <c r="C83" s="100"/>
      <c r="D83" s="100"/>
      <c r="E83" s="100"/>
      <c r="F83" s="100"/>
      <c r="G83" s="100"/>
      <c r="H83" s="100"/>
    </row>
    <row r="84" spans="1:251" ht="12.75" customHeight="1" x14ac:dyDescent="0.2">
      <c r="A84" s="6" t="s">
        <v>214</v>
      </c>
      <c r="B84" s="4">
        <v>200</v>
      </c>
      <c r="C84" s="17">
        <v>1.62</v>
      </c>
      <c r="D84" s="17">
        <v>2.19</v>
      </c>
      <c r="E84" s="17">
        <v>12.81</v>
      </c>
      <c r="F84" s="17">
        <v>77.13</v>
      </c>
      <c r="G84" s="5" t="s">
        <v>215</v>
      </c>
      <c r="H84" s="2" t="s">
        <v>216</v>
      </c>
    </row>
    <row r="85" spans="1:251" ht="12" customHeight="1" x14ac:dyDescent="0.2">
      <c r="A85" s="6" t="s">
        <v>226</v>
      </c>
      <c r="B85" s="31">
        <v>90</v>
      </c>
      <c r="C85" s="10">
        <v>10.61</v>
      </c>
      <c r="D85" s="10">
        <v>17.52</v>
      </c>
      <c r="E85" s="10">
        <v>11.37</v>
      </c>
      <c r="F85" s="10">
        <v>245.15</v>
      </c>
      <c r="G85" s="35" t="s">
        <v>227</v>
      </c>
      <c r="H85" s="9" t="s">
        <v>47</v>
      </c>
    </row>
    <row r="86" spans="1:251" x14ac:dyDescent="0.2">
      <c r="A86" s="6" t="s">
        <v>66</v>
      </c>
      <c r="B86" s="4">
        <v>150</v>
      </c>
      <c r="C86" s="17">
        <v>3.44</v>
      </c>
      <c r="D86" s="17">
        <v>13.15</v>
      </c>
      <c r="E86" s="17">
        <v>27.92</v>
      </c>
      <c r="F86" s="17">
        <v>243.75</v>
      </c>
      <c r="G86" s="4" t="s">
        <v>67</v>
      </c>
      <c r="H86" s="2" t="s">
        <v>68</v>
      </c>
    </row>
    <row r="87" spans="1:251" x14ac:dyDescent="0.2">
      <c r="A87" s="6" t="s">
        <v>24</v>
      </c>
      <c r="B87" s="4">
        <v>200</v>
      </c>
      <c r="C87" s="17">
        <v>0.15</v>
      </c>
      <c r="D87" s="17">
        <v>0.06</v>
      </c>
      <c r="E87" s="17">
        <v>20.65</v>
      </c>
      <c r="F87" s="17">
        <v>82.9</v>
      </c>
      <c r="G87" s="5" t="s">
        <v>25</v>
      </c>
      <c r="H87" s="2" t="s">
        <v>26</v>
      </c>
    </row>
    <row r="88" spans="1:251" x14ac:dyDescent="0.2">
      <c r="A88" s="23" t="s">
        <v>27</v>
      </c>
      <c r="B88" s="3">
        <v>20</v>
      </c>
      <c r="C88" s="10">
        <v>1.3</v>
      </c>
      <c r="D88" s="10">
        <v>0.2</v>
      </c>
      <c r="E88" s="10">
        <v>8.6</v>
      </c>
      <c r="F88" s="10">
        <v>43</v>
      </c>
      <c r="G88" s="15" t="s">
        <v>28</v>
      </c>
      <c r="H88" s="6" t="s">
        <v>29</v>
      </c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  <c r="II88" s="24"/>
      <c r="IJ88" s="24"/>
      <c r="IK88" s="24"/>
      <c r="IL88" s="24"/>
      <c r="IM88" s="24"/>
      <c r="IN88" s="24"/>
      <c r="IO88" s="24"/>
      <c r="IP88" s="24"/>
      <c r="IQ88" s="24"/>
    </row>
    <row r="89" spans="1:251" x14ac:dyDescent="0.2">
      <c r="A89" s="28" t="s">
        <v>17</v>
      </c>
      <c r="B89" s="13">
        <f>SUM(B84:B88)</f>
        <v>660</v>
      </c>
      <c r="C89" s="29">
        <f>SUM(C84:C88)</f>
        <v>17.12</v>
      </c>
      <c r="D89" s="29">
        <f>SUM(D84:D88)</f>
        <v>33.120000000000005</v>
      </c>
      <c r="E89" s="29">
        <f>SUM(E84:E88)</f>
        <v>81.349999999999994</v>
      </c>
      <c r="F89" s="29">
        <f>SUM(F84:F88)</f>
        <v>691.93</v>
      </c>
      <c r="G89" s="13"/>
      <c r="H89" s="6"/>
    </row>
    <row r="90" spans="1:251" x14ac:dyDescent="0.2">
      <c r="A90" s="100" t="s">
        <v>72</v>
      </c>
      <c r="B90" s="100"/>
      <c r="C90" s="100"/>
      <c r="D90" s="100"/>
      <c r="E90" s="100"/>
      <c r="F90" s="100"/>
      <c r="G90" s="100"/>
      <c r="H90" s="100"/>
    </row>
    <row r="91" spans="1:251" x14ac:dyDescent="0.2">
      <c r="A91" s="100" t="s">
        <v>1</v>
      </c>
      <c r="B91" s="100"/>
      <c r="C91" s="100"/>
      <c r="D91" s="100"/>
      <c r="E91" s="100"/>
      <c r="F91" s="100"/>
      <c r="G91" s="100"/>
      <c r="H91" s="100"/>
    </row>
    <row r="92" spans="1:251" x14ac:dyDescent="0.2">
      <c r="A92" s="98" t="s">
        <v>2</v>
      </c>
      <c r="B92" s="100" t="s">
        <v>3</v>
      </c>
      <c r="C92" s="100"/>
      <c r="D92" s="100"/>
      <c r="E92" s="100"/>
      <c r="F92" s="100"/>
      <c r="G92" s="98" t="s">
        <v>4</v>
      </c>
      <c r="H92" s="98" t="s">
        <v>5</v>
      </c>
    </row>
    <row r="93" spans="1:251" ht="11.55" customHeight="1" x14ac:dyDescent="0.2">
      <c r="A93" s="98"/>
      <c r="B93" s="13" t="s">
        <v>6</v>
      </c>
      <c r="C93" s="14" t="s">
        <v>7</v>
      </c>
      <c r="D93" s="14" t="s">
        <v>8</v>
      </c>
      <c r="E93" s="14" t="s">
        <v>9</v>
      </c>
      <c r="F93" s="14" t="s">
        <v>10</v>
      </c>
      <c r="G93" s="98"/>
      <c r="H93" s="98"/>
    </row>
    <row r="94" spans="1:251" x14ac:dyDescent="0.2">
      <c r="A94" s="98" t="s">
        <v>11</v>
      </c>
      <c r="B94" s="98"/>
      <c r="C94" s="98"/>
      <c r="D94" s="98"/>
      <c r="E94" s="98"/>
      <c r="F94" s="98"/>
      <c r="G94" s="98"/>
      <c r="H94" s="98"/>
    </row>
    <row r="95" spans="1:251" x14ac:dyDescent="0.2">
      <c r="A95" s="23" t="s">
        <v>148</v>
      </c>
      <c r="B95" s="5">
        <v>205</v>
      </c>
      <c r="C95" s="17">
        <v>5.96</v>
      </c>
      <c r="D95" s="17">
        <v>7.25</v>
      </c>
      <c r="E95" s="17">
        <v>42.89</v>
      </c>
      <c r="F95" s="17">
        <v>261</v>
      </c>
      <c r="G95" s="5" t="s">
        <v>217</v>
      </c>
      <c r="H95" s="23" t="s">
        <v>73</v>
      </c>
    </row>
    <row r="96" spans="1:251" ht="11.55" customHeight="1" x14ac:dyDescent="0.2">
      <c r="A96" s="6" t="s">
        <v>130</v>
      </c>
      <c r="B96" s="4">
        <v>30</v>
      </c>
      <c r="C96" s="17">
        <v>6.96</v>
      </c>
      <c r="D96" s="17">
        <v>8.85</v>
      </c>
      <c r="E96" s="17">
        <v>0</v>
      </c>
      <c r="F96" s="17">
        <v>108</v>
      </c>
      <c r="G96" s="5" t="s">
        <v>131</v>
      </c>
      <c r="H96" s="6" t="s">
        <v>132</v>
      </c>
    </row>
    <row r="97" spans="1:251" s="22" customFormat="1" x14ac:dyDescent="0.2">
      <c r="A97" s="23" t="s">
        <v>201</v>
      </c>
      <c r="B97" s="5">
        <v>50</v>
      </c>
      <c r="C97" s="17">
        <v>4.75</v>
      </c>
      <c r="D97" s="17">
        <v>1.5</v>
      </c>
      <c r="E97" s="17">
        <v>26</v>
      </c>
      <c r="F97" s="17">
        <v>132.5</v>
      </c>
      <c r="G97" s="4" t="s">
        <v>69</v>
      </c>
      <c r="H97" s="16" t="s">
        <v>175</v>
      </c>
    </row>
    <row r="98" spans="1:251" x14ac:dyDescent="0.2">
      <c r="A98" s="2" t="s">
        <v>13</v>
      </c>
      <c r="B98" s="4">
        <v>215</v>
      </c>
      <c r="C98" s="26">
        <v>7.0000000000000007E-2</v>
      </c>
      <c r="D98" s="26">
        <v>0.02</v>
      </c>
      <c r="E98" s="26">
        <v>15</v>
      </c>
      <c r="F98" s="26">
        <v>60</v>
      </c>
      <c r="G98" s="4" t="s">
        <v>14</v>
      </c>
      <c r="H98" s="6" t="s">
        <v>15</v>
      </c>
    </row>
    <row r="99" spans="1:251" x14ac:dyDescent="0.2">
      <c r="A99" s="28" t="s">
        <v>17</v>
      </c>
      <c r="B99" s="13">
        <f>SUM(B95:B98)</f>
        <v>500</v>
      </c>
      <c r="C99" s="14">
        <f>SUM(C95:C98)</f>
        <v>17.740000000000002</v>
      </c>
      <c r="D99" s="14">
        <f>SUM(D95:D98)</f>
        <v>17.62</v>
      </c>
      <c r="E99" s="14">
        <f>SUM(E95:E98)</f>
        <v>83.89</v>
      </c>
      <c r="F99" s="14">
        <f>SUM(F95:F98)</f>
        <v>561.5</v>
      </c>
      <c r="G99" s="13"/>
      <c r="H99" s="6"/>
    </row>
    <row r="100" spans="1:251" x14ac:dyDescent="0.2">
      <c r="A100" s="100" t="s">
        <v>84</v>
      </c>
      <c r="B100" s="100"/>
      <c r="C100" s="100"/>
      <c r="D100" s="100"/>
      <c r="E100" s="100"/>
      <c r="F100" s="100"/>
      <c r="G100" s="100"/>
      <c r="H100" s="100"/>
    </row>
    <row r="101" spans="1:251" ht="12" customHeight="1" x14ac:dyDescent="0.2">
      <c r="A101" s="6" t="s">
        <v>37</v>
      </c>
      <c r="B101" s="5">
        <v>200</v>
      </c>
      <c r="C101" s="17">
        <v>4.4000000000000004</v>
      </c>
      <c r="D101" s="17">
        <v>4.2</v>
      </c>
      <c r="E101" s="17">
        <v>13.2</v>
      </c>
      <c r="F101" s="17">
        <v>118.6</v>
      </c>
      <c r="G101" s="5" t="s">
        <v>38</v>
      </c>
      <c r="H101" s="16" t="s">
        <v>39</v>
      </c>
    </row>
    <row r="102" spans="1:251" x14ac:dyDescent="0.2">
      <c r="A102" s="6" t="s">
        <v>218</v>
      </c>
      <c r="B102" s="4">
        <v>90</v>
      </c>
      <c r="C102" s="17">
        <v>11.32</v>
      </c>
      <c r="D102" s="17">
        <v>12.8</v>
      </c>
      <c r="E102" s="17">
        <v>12.2</v>
      </c>
      <c r="F102" s="17">
        <v>207.8</v>
      </c>
      <c r="G102" s="4" t="s">
        <v>219</v>
      </c>
      <c r="H102" s="16" t="s">
        <v>74</v>
      </c>
    </row>
    <row r="103" spans="1:251" ht="11.25" customHeight="1" x14ac:dyDescent="0.2">
      <c r="A103" s="57" t="s">
        <v>134</v>
      </c>
      <c r="B103" s="31">
        <v>5</v>
      </c>
      <c r="C103" s="59">
        <v>0.04</v>
      </c>
      <c r="D103" s="59">
        <v>3.6</v>
      </c>
      <c r="E103" s="59">
        <v>0.06</v>
      </c>
      <c r="F103" s="59">
        <v>33</v>
      </c>
      <c r="G103" s="60" t="s">
        <v>135</v>
      </c>
      <c r="H103" s="33" t="s">
        <v>136</v>
      </c>
    </row>
    <row r="104" spans="1:251" ht="20.399999999999999" x14ac:dyDescent="0.2">
      <c r="A104" s="23" t="s">
        <v>220</v>
      </c>
      <c r="B104" s="5">
        <v>150</v>
      </c>
      <c r="C104" s="17">
        <v>3.08</v>
      </c>
      <c r="D104" s="17">
        <v>4.82</v>
      </c>
      <c r="E104" s="17">
        <v>18.32</v>
      </c>
      <c r="F104" s="17">
        <v>129.1</v>
      </c>
      <c r="G104" s="4" t="s">
        <v>221</v>
      </c>
      <c r="H104" s="79" t="s">
        <v>149</v>
      </c>
    </row>
    <row r="105" spans="1:251" x14ac:dyDescent="0.2">
      <c r="A105" s="6" t="s">
        <v>43</v>
      </c>
      <c r="B105" s="4">
        <v>200</v>
      </c>
      <c r="C105" s="17">
        <v>0.76</v>
      </c>
      <c r="D105" s="17">
        <v>0.04</v>
      </c>
      <c r="E105" s="17">
        <v>20.22</v>
      </c>
      <c r="F105" s="17">
        <v>85.51</v>
      </c>
      <c r="G105" s="5" t="s">
        <v>44</v>
      </c>
      <c r="H105" s="2" t="s">
        <v>45</v>
      </c>
    </row>
    <row r="106" spans="1:251" x14ac:dyDescent="0.2">
      <c r="A106" s="23" t="s">
        <v>27</v>
      </c>
      <c r="B106" s="3">
        <v>20</v>
      </c>
      <c r="C106" s="10">
        <v>1.3</v>
      </c>
      <c r="D106" s="10">
        <v>0.2</v>
      </c>
      <c r="E106" s="10">
        <v>8.6</v>
      </c>
      <c r="F106" s="10">
        <v>43</v>
      </c>
      <c r="G106" s="15" t="s">
        <v>28</v>
      </c>
      <c r="H106" s="6" t="s">
        <v>29</v>
      </c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  <c r="GJ106" s="24"/>
      <c r="GK106" s="24"/>
      <c r="GL106" s="24"/>
      <c r="GM106" s="24"/>
      <c r="GN106" s="24"/>
      <c r="GO106" s="24"/>
      <c r="GP106" s="24"/>
      <c r="GQ106" s="24"/>
      <c r="GR106" s="24"/>
      <c r="GS106" s="24"/>
      <c r="GT106" s="24"/>
      <c r="GU106" s="24"/>
      <c r="GV106" s="24"/>
      <c r="GW106" s="24"/>
      <c r="GX106" s="24"/>
      <c r="GY106" s="24"/>
      <c r="GZ106" s="24"/>
      <c r="HA106" s="24"/>
      <c r="HB106" s="24"/>
      <c r="HC106" s="24"/>
      <c r="HD106" s="24"/>
      <c r="HE106" s="24"/>
      <c r="HF106" s="24"/>
      <c r="HG106" s="24"/>
      <c r="HH106" s="24"/>
      <c r="HI106" s="24"/>
      <c r="HJ106" s="24"/>
      <c r="HK106" s="24"/>
      <c r="HL106" s="24"/>
      <c r="HM106" s="24"/>
      <c r="HN106" s="24"/>
      <c r="HO106" s="24"/>
      <c r="HP106" s="24"/>
      <c r="HQ106" s="24"/>
      <c r="HR106" s="24"/>
      <c r="HS106" s="24"/>
      <c r="HT106" s="24"/>
      <c r="HU106" s="24"/>
      <c r="HV106" s="24"/>
      <c r="HW106" s="24"/>
      <c r="HX106" s="24"/>
      <c r="HY106" s="24"/>
      <c r="HZ106" s="24"/>
      <c r="IA106" s="24"/>
      <c r="IB106" s="24"/>
      <c r="IC106" s="24"/>
      <c r="ID106" s="24"/>
      <c r="IE106" s="24"/>
      <c r="IF106" s="24"/>
      <c r="IG106" s="24"/>
      <c r="IH106" s="24"/>
      <c r="II106" s="24"/>
      <c r="IJ106" s="24"/>
      <c r="IK106" s="24"/>
      <c r="IL106" s="24"/>
      <c r="IM106" s="24"/>
      <c r="IN106" s="24"/>
      <c r="IO106" s="24"/>
      <c r="IP106" s="24"/>
      <c r="IQ106" s="24"/>
    </row>
    <row r="107" spans="1:251" x14ac:dyDescent="0.2">
      <c r="A107" s="28" t="s">
        <v>17</v>
      </c>
      <c r="B107" s="13">
        <f>SUM(B101:B106)</f>
        <v>665</v>
      </c>
      <c r="C107" s="29">
        <f>SUM(C101:C106)</f>
        <v>20.900000000000002</v>
      </c>
      <c r="D107" s="29">
        <f>SUM(D101:D106)</f>
        <v>25.66</v>
      </c>
      <c r="E107" s="29">
        <f>SUM(E101:E106)</f>
        <v>72.599999999999994</v>
      </c>
      <c r="F107" s="29">
        <f>SUM(F101:F106)</f>
        <v>617.01</v>
      </c>
      <c r="G107" s="13"/>
      <c r="H107" s="6"/>
    </row>
    <row r="108" spans="1:251" x14ac:dyDescent="0.2">
      <c r="A108" s="100" t="s">
        <v>30</v>
      </c>
      <c r="B108" s="100"/>
      <c r="C108" s="100"/>
      <c r="D108" s="100"/>
      <c r="E108" s="100"/>
      <c r="F108" s="100"/>
      <c r="G108" s="100"/>
      <c r="H108" s="100"/>
    </row>
    <row r="109" spans="1:251" x14ac:dyDescent="0.2">
      <c r="A109" s="98" t="s">
        <v>2</v>
      </c>
      <c r="B109" s="100" t="s">
        <v>3</v>
      </c>
      <c r="C109" s="100"/>
      <c r="D109" s="100"/>
      <c r="E109" s="100"/>
      <c r="F109" s="100"/>
      <c r="G109" s="98" t="s">
        <v>4</v>
      </c>
      <c r="H109" s="98" t="s">
        <v>5</v>
      </c>
    </row>
    <row r="110" spans="1:251" ht="11.55" customHeight="1" x14ac:dyDescent="0.2">
      <c r="A110" s="98"/>
      <c r="B110" s="13" t="s">
        <v>6</v>
      </c>
      <c r="C110" s="14" t="s">
        <v>7</v>
      </c>
      <c r="D110" s="14" t="s">
        <v>8</v>
      </c>
      <c r="E110" s="14" t="s">
        <v>9</v>
      </c>
      <c r="F110" s="14" t="s">
        <v>10</v>
      </c>
      <c r="G110" s="98"/>
      <c r="H110" s="98"/>
    </row>
    <row r="111" spans="1:251" x14ac:dyDescent="0.2">
      <c r="A111" s="98" t="s">
        <v>11</v>
      </c>
      <c r="B111" s="98"/>
      <c r="C111" s="99"/>
      <c r="D111" s="99"/>
      <c r="E111" s="99"/>
      <c r="F111" s="99"/>
      <c r="G111" s="98"/>
      <c r="H111" s="98"/>
    </row>
    <row r="112" spans="1:251" x14ac:dyDescent="0.2">
      <c r="A112" s="6" t="s">
        <v>231</v>
      </c>
      <c r="B112" s="3">
        <v>90</v>
      </c>
      <c r="C112" s="10">
        <v>20</v>
      </c>
      <c r="D112" s="10">
        <v>6.2</v>
      </c>
      <c r="E112" s="10">
        <v>5.31</v>
      </c>
      <c r="F112" s="10">
        <v>157.1</v>
      </c>
      <c r="G112" s="39" t="s">
        <v>230</v>
      </c>
      <c r="H112" s="16" t="s">
        <v>75</v>
      </c>
    </row>
    <row r="113" spans="1:251" x14ac:dyDescent="0.2">
      <c r="A113" s="6" t="s">
        <v>203</v>
      </c>
      <c r="B113" s="4">
        <v>150</v>
      </c>
      <c r="C113" s="25">
        <v>5.52</v>
      </c>
      <c r="D113" s="25">
        <v>4.51</v>
      </c>
      <c r="E113" s="25">
        <v>26.45</v>
      </c>
      <c r="F113" s="25">
        <v>168.45</v>
      </c>
      <c r="G113" s="4" t="s">
        <v>204</v>
      </c>
      <c r="H113" s="6" t="s">
        <v>205</v>
      </c>
    </row>
    <row r="114" spans="1:251" x14ac:dyDescent="0.2">
      <c r="A114" s="23" t="s">
        <v>201</v>
      </c>
      <c r="B114" s="4">
        <v>50</v>
      </c>
      <c r="C114" s="17">
        <v>4</v>
      </c>
      <c r="D114" s="17">
        <v>0.5</v>
      </c>
      <c r="E114" s="17">
        <v>25.5</v>
      </c>
      <c r="F114" s="17">
        <v>125</v>
      </c>
      <c r="G114" s="4" t="s">
        <v>69</v>
      </c>
      <c r="H114" s="2" t="s">
        <v>202</v>
      </c>
    </row>
    <row r="115" spans="1:251" x14ac:dyDescent="0.2">
      <c r="A115" s="2" t="s">
        <v>13</v>
      </c>
      <c r="B115" s="4">
        <v>215</v>
      </c>
      <c r="C115" s="26">
        <v>7.0000000000000007E-2</v>
      </c>
      <c r="D115" s="26">
        <v>0.02</v>
      </c>
      <c r="E115" s="26">
        <v>15</v>
      </c>
      <c r="F115" s="26">
        <v>60</v>
      </c>
      <c r="G115" s="4" t="s">
        <v>14</v>
      </c>
      <c r="H115" s="6" t="s">
        <v>15</v>
      </c>
    </row>
    <row r="116" spans="1:251" x14ac:dyDescent="0.2">
      <c r="A116" s="28" t="s">
        <v>17</v>
      </c>
      <c r="B116" s="13">
        <f>SUM(B112:B115)</f>
        <v>505</v>
      </c>
      <c r="C116" s="14">
        <f>SUM(C112:C115)</f>
        <v>29.59</v>
      </c>
      <c r="D116" s="14">
        <f>SUM(D112:D115)</f>
        <v>11.23</v>
      </c>
      <c r="E116" s="14">
        <f>SUM(E112:E115)</f>
        <v>72.259999999999991</v>
      </c>
      <c r="F116" s="14">
        <f>SUM(F112:F115)</f>
        <v>510.54999999999995</v>
      </c>
      <c r="G116" s="13"/>
      <c r="H116" s="6"/>
    </row>
    <row r="117" spans="1:251" x14ac:dyDescent="0.2">
      <c r="A117" s="100" t="s">
        <v>84</v>
      </c>
      <c r="B117" s="100"/>
      <c r="C117" s="100"/>
      <c r="D117" s="100"/>
      <c r="E117" s="100"/>
      <c r="F117" s="100"/>
      <c r="G117" s="100"/>
      <c r="H117" s="100"/>
    </row>
    <row r="118" spans="1:251" ht="11.25" customHeight="1" x14ac:dyDescent="0.2">
      <c r="A118" s="6" t="s">
        <v>140</v>
      </c>
      <c r="B118" s="5">
        <v>200</v>
      </c>
      <c r="C118" s="17">
        <v>1.38</v>
      </c>
      <c r="D118" s="17">
        <v>5.2</v>
      </c>
      <c r="E118" s="17">
        <v>8.92</v>
      </c>
      <c r="F118" s="17">
        <v>88.2</v>
      </c>
      <c r="G118" s="5" t="s">
        <v>51</v>
      </c>
      <c r="H118" s="43" t="s">
        <v>52</v>
      </c>
    </row>
    <row r="119" spans="1:251" s="11" customFormat="1" x14ac:dyDescent="0.2">
      <c r="A119" s="19" t="s">
        <v>265</v>
      </c>
      <c r="B119" s="7">
        <v>90</v>
      </c>
      <c r="C119" s="10">
        <f>11.3*0.9</f>
        <v>10.170000000000002</v>
      </c>
      <c r="D119" s="10">
        <f>19.5*0.9</f>
        <v>17.55</v>
      </c>
      <c r="E119" s="10">
        <f>2.9*0.9</f>
        <v>2.61</v>
      </c>
      <c r="F119" s="10">
        <f>230.7*0.9</f>
        <v>207.63</v>
      </c>
      <c r="G119" s="8" t="s">
        <v>266</v>
      </c>
      <c r="H119" s="9" t="s">
        <v>261</v>
      </c>
    </row>
    <row r="120" spans="1:251" ht="12" customHeight="1" x14ac:dyDescent="0.2">
      <c r="A120" s="23" t="s">
        <v>145</v>
      </c>
      <c r="B120" s="5">
        <v>150</v>
      </c>
      <c r="C120" s="17">
        <v>8.6</v>
      </c>
      <c r="D120" s="17">
        <v>6.09</v>
      </c>
      <c r="E120" s="17">
        <v>38.64</v>
      </c>
      <c r="F120" s="17">
        <v>243.75</v>
      </c>
      <c r="G120" s="4" t="s">
        <v>146</v>
      </c>
      <c r="H120" s="2" t="s">
        <v>60</v>
      </c>
    </row>
    <row r="121" spans="1:251" x14ac:dyDescent="0.2">
      <c r="A121" s="6" t="s">
        <v>54</v>
      </c>
      <c r="B121" s="4">
        <v>200</v>
      </c>
      <c r="C121" s="26">
        <v>0</v>
      </c>
      <c r="D121" s="26">
        <v>0</v>
      </c>
      <c r="E121" s="26">
        <v>19.97</v>
      </c>
      <c r="F121" s="26">
        <v>76</v>
      </c>
      <c r="G121" s="4" t="s">
        <v>55</v>
      </c>
      <c r="H121" s="2" t="s">
        <v>56</v>
      </c>
    </row>
    <row r="122" spans="1:251" x14ac:dyDescent="0.2">
      <c r="A122" s="6" t="s">
        <v>31</v>
      </c>
      <c r="B122" s="4">
        <v>100</v>
      </c>
      <c r="C122" s="17">
        <v>0.4</v>
      </c>
      <c r="D122" s="17">
        <v>0.4</v>
      </c>
      <c r="E122" s="17">
        <f>19.6/2</f>
        <v>9.8000000000000007</v>
      </c>
      <c r="F122" s="17">
        <f>94/2</f>
        <v>47</v>
      </c>
      <c r="G122" s="4" t="s">
        <v>32</v>
      </c>
      <c r="H122" s="6" t="s">
        <v>33</v>
      </c>
    </row>
    <row r="123" spans="1:251" x14ac:dyDescent="0.2">
      <c r="A123" s="23" t="s">
        <v>27</v>
      </c>
      <c r="B123" s="3">
        <v>20</v>
      </c>
      <c r="C123" s="10">
        <v>1.3</v>
      </c>
      <c r="D123" s="10">
        <v>0.2</v>
      </c>
      <c r="E123" s="10">
        <v>8.6</v>
      </c>
      <c r="F123" s="10">
        <v>43</v>
      </c>
      <c r="G123" s="15" t="s">
        <v>28</v>
      </c>
      <c r="H123" s="6" t="s">
        <v>29</v>
      </c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P123" s="24"/>
      <c r="FQ123" s="24"/>
      <c r="FR123" s="24"/>
      <c r="FS123" s="24"/>
      <c r="FT123" s="24"/>
      <c r="FU123" s="24"/>
      <c r="FV123" s="24"/>
      <c r="FW123" s="24"/>
      <c r="FX123" s="24"/>
      <c r="FY123" s="24"/>
      <c r="FZ123" s="24"/>
      <c r="GA123" s="24"/>
      <c r="GB123" s="24"/>
      <c r="GC123" s="24"/>
      <c r="GD123" s="24"/>
      <c r="GE123" s="24"/>
      <c r="GF123" s="24"/>
      <c r="GG123" s="24"/>
      <c r="GH123" s="24"/>
      <c r="GI123" s="24"/>
      <c r="GJ123" s="24"/>
      <c r="GK123" s="24"/>
      <c r="GL123" s="24"/>
      <c r="GM123" s="24"/>
      <c r="GN123" s="24"/>
      <c r="GO123" s="24"/>
      <c r="GP123" s="24"/>
      <c r="GQ123" s="24"/>
      <c r="GR123" s="24"/>
      <c r="GS123" s="24"/>
      <c r="GT123" s="24"/>
      <c r="GU123" s="24"/>
      <c r="GV123" s="24"/>
      <c r="GW123" s="24"/>
      <c r="GX123" s="24"/>
      <c r="GY123" s="24"/>
      <c r="GZ123" s="24"/>
      <c r="HA123" s="24"/>
      <c r="HB123" s="24"/>
      <c r="HC123" s="24"/>
      <c r="HD123" s="24"/>
      <c r="HE123" s="24"/>
      <c r="HF123" s="24"/>
      <c r="HG123" s="24"/>
      <c r="HH123" s="24"/>
      <c r="HI123" s="24"/>
      <c r="HJ123" s="24"/>
      <c r="HK123" s="24"/>
      <c r="HL123" s="24"/>
      <c r="HM123" s="24"/>
      <c r="HN123" s="24"/>
      <c r="HO123" s="24"/>
      <c r="HP123" s="24"/>
      <c r="HQ123" s="24"/>
      <c r="HR123" s="24"/>
      <c r="HS123" s="24"/>
      <c r="HT123" s="24"/>
      <c r="HU123" s="24"/>
      <c r="HV123" s="24"/>
      <c r="HW123" s="24"/>
      <c r="HX123" s="24"/>
      <c r="HY123" s="24"/>
      <c r="HZ123" s="24"/>
      <c r="IA123" s="24"/>
      <c r="IB123" s="24"/>
      <c r="IC123" s="24"/>
      <c r="ID123" s="24"/>
      <c r="IE123" s="24"/>
      <c r="IF123" s="24"/>
      <c r="IG123" s="24"/>
      <c r="IH123" s="24"/>
      <c r="II123" s="24"/>
      <c r="IJ123" s="24"/>
      <c r="IK123" s="24"/>
      <c r="IL123" s="24"/>
      <c r="IM123" s="24"/>
      <c r="IN123" s="24"/>
      <c r="IO123" s="24"/>
      <c r="IP123" s="24"/>
      <c r="IQ123" s="24"/>
    </row>
    <row r="124" spans="1:251" x14ac:dyDescent="0.2">
      <c r="A124" s="28" t="s">
        <v>17</v>
      </c>
      <c r="B124" s="13">
        <f>SUM(B118:B123)</f>
        <v>760</v>
      </c>
      <c r="C124" s="29">
        <f>SUM(C118:C123)</f>
        <v>21.849999999999998</v>
      </c>
      <c r="D124" s="29">
        <f>SUM(D118:D123)</f>
        <v>29.439999999999998</v>
      </c>
      <c r="E124" s="29">
        <f>SUM(E118:E123)</f>
        <v>88.539999999999992</v>
      </c>
      <c r="F124" s="29">
        <f>SUM(F118:F123)</f>
        <v>705.57999999999993</v>
      </c>
      <c r="G124" s="13"/>
      <c r="H124" s="6"/>
    </row>
    <row r="125" spans="1:251" x14ac:dyDescent="0.2">
      <c r="A125" s="100" t="s">
        <v>46</v>
      </c>
      <c r="B125" s="100"/>
      <c r="C125" s="100"/>
      <c r="D125" s="100"/>
      <c r="E125" s="100"/>
      <c r="F125" s="100"/>
      <c r="G125" s="100"/>
      <c r="H125" s="100"/>
    </row>
    <row r="126" spans="1:251" x14ac:dyDescent="0.2">
      <c r="A126" s="98" t="s">
        <v>2</v>
      </c>
      <c r="B126" s="100" t="s">
        <v>3</v>
      </c>
      <c r="C126" s="100"/>
      <c r="D126" s="100"/>
      <c r="E126" s="100"/>
      <c r="F126" s="100"/>
      <c r="G126" s="98" t="s">
        <v>4</v>
      </c>
      <c r="H126" s="98" t="s">
        <v>5</v>
      </c>
    </row>
    <row r="127" spans="1:251" ht="11.55" customHeight="1" x14ac:dyDescent="0.2">
      <c r="A127" s="98"/>
      <c r="B127" s="13" t="s">
        <v>6</v>
      </c>
      <c r="C127" s="14" t="s">
        <v>7</v>
      </c>
      <c r="D127" s="14" t="s">
        <v>8</v>
      </c>
      <c r="E127" s="14" t="s">
        <v>9</v>
      </c>
      <c r="F127" s="14" t="s">
        <v>10</v>
      </c>
      <c r="G127" s="98"/>
      <c r="H127" s="98"/>
    </row>
    <row r="128" spans="1:251" x14ac:dyDescent="0.2">
      <c r="A128" s="98" t="s">
        <v>11</v>
      </c>
      <c r="B128" s="98"/>
      <c r="C128" s="98"/>
      <c r="D128" s="98"/>
      <c r="E128" s="98"/>
      <c r="F128" s="98"/>
      <c r="G128" s="98"/>
      <c r="H128" s="98"/>
    </row>
    <row r="129" spans="1:251" ht="12" customHeight="1" x14ac:dyDescent="0.2">
      <c r="A129" s="6" t="s">
        <v>226</v>
      </c>
      <c r="B129" s="31">
        <v>90</v>
      </c>
      <c r="C129" s="10">
        <v>10.61</v>
      </c>
      <c r="D129" s="10">
        <v>17.52</v>
      </c>
      <c r="E129" s="10">
        <v>11.37</v>
      </c>
      <c r="F129" s="10">
        <v>245.15</v>
      </c>
      <c r="G129" s="35" t="s">
        <v>227</v>
      </c>
      <c r="H129" s="9" t="s">
        <v>47</v>
      </c>
    </row>
    <row r="130" spans="1:251" s="22" customFormat="1" ht="12" customHeight="1" x14ac:dyDescent="0.2">
      <c r="A130" s="2" t="s">
        <v>137</v>
      </c>
      <c r="B130" s="4">
        <v>100</v>
      </c>
      <c r="C130" s="26">
        <f>3.06/1.5</f>
        <v>2.04</v>
      </c>
      <c r="D130" s="26">
        <f>4.8/1.5</f>
        <v>3.1999999999999997</v>
      </c>
      <c r="E130" s="26">
        <f>20.44/1.5</f>
        <v>13.626666666666667</v>
      </c>
      <c r="F130" s="26">
        <f>137.25/1.5</f>
        <v>91.5</v>
      </c>
      <c r="G130" s="4" t="s">
        <v>138</v>
      </c>
      <c r="H130" s="2" t="s">
        <v>20</v>
      </c>
    </row>
    <row r="131" spans="1:251" ht="20.399999999999999" x14ac:dyDescent="0.2">
      <c r="A131" s="23" t="s">
        <v>48</v>
      </c>
      <c r="B131" s="5">
        <v>60</v>
      </c>
      <c r="C131" s="17">
        <v>0.66</v>
      </c>
      <c r="D131" s="17">
        <v>0.12</v>
      </c>
      <c r="E131" s="17">
        <v>2.2799999999999998</v>
      </c>
      <c r="F131" s="17">
        <v>13.2</v>
      </c>
      <c r="G131" s="5" t="s">
        <v>49</v>
      </c>
      <c r="H131" s="2" t="s">
        <v>50</v>
      </c>
    </row>
    <row r="132" spans="1:251" x14ac:dyDescent="0.2">
      <c r="A132" s="23" t="s">
        <v>201</v>
      </c>
      <c r="B132" s="4">
        <v>50</v>
      </c>
      <c r="C132" s="17">
        <v>4</v>
      </c>
      <c r="D132" s="17">
        <v>0.5</v>
      </c>
      <c r="E132" s="17">
        <v>25.5</v>
      </c>
      <c r="F132" s="17">
        <v>125</v>
      </c>
      <c r="G132" s="4" t="s">
        <v>28</v>
      </c>
      <c r="H132" s="2" t="s">
        <v>202</v>
      </c>
    </row>
    <row r="133" spans="1:251" x14ac:dyDescent="0.2">
      <c r="A133" s="2" t="s">
        <v>13</v>
      </c>
      <c r="B133" s="4">
        <v>215</v>
      </c>
      <c r="C133" s="26">
        <v>7.0000000000000007E-2</v>
      </c>
      <c r="D133" s="26">
        <v>0.02</v>
      </c>
      <c r="E133" s="26">
        <v>15</v>
      </c>
      <c r="F133" s="26">
        <v>60</v>
      </c>
      <c r="G133" s="4" t="s">
        <v>14</v>
      </c>
      <c r="H133" s="6" t="s">
        <v>15</v>
      </c>
    </row>
    <row r="134" spans="1:251" x14ac:dyDescent="0.2">
      <c r="A134" s="28" t="s">
        <v>17</v>
      </c>
      <c r="B134" s="13">
        <f>SUM(B129:B133)</f>
        <v>515</v>
      </c>
      <c r="C134" s="29">
        <f>SUM(C129:C133)</f>
        <v>17.38</v>
      </c>
      <c r="D134" s="29">
        <f>SUM(D129:D133)</f>
        <v>21.36</v>
      </c>
      <c r="E134" s="29">
        <f>SUM(E129:E133)</f>
        <v>67.776666666666671</v>
      </c>
      <c r="F134" s="29">
        <f>SUM(F129:F133)</f>
        <v>534.84999999999991</v>
      </c>
      <c r="G134" s="13"/>
      <c r="H134" s="6"/>
    </row>
    <row r="135" spans="1:251" x14ac:dyDescent="0.2">
      <c r="A135" s="100" t="s">
        <v>84</v>
      </c>
      <c r="B135" s="100"/>
      <c r="C135" s="100"/>
      <c r="D135" s="100"/>
      <c r="E135" s="100"/>
      <c r="F135" s="100"/>
      <c r="G135" s="100"/>
      <c r="H135" s="100"/>
    </row>
    <row r="136" spans="1:251" s="82" customFormat="1" ht="12" customHeight="1" x14ac:dyDescent="0.2">
      <c r="A136" s="79" t="s">
        <v>150</v>
      </c>
      <c r="B136" s="80">
        <v>200</v>
      </c>
      <c r="C136" s="81">
        <v>1.56</v>
      </c>
      <c r="D136" s="81">
        <v>5.2</v>
      </c>
      <c r="E136" s="81">
        <v>8.6</v>
      </c>
      <c r="F136" s="81">
        <v>87.89</v>
      </c>
      <c r="G136" s="39" t="s">
        <v>144</v>
      </c>
      <c r="H136" s="16" t="s">
        <v>58</v>
      </c>
    </row>
    <row r="137" spans="1:251" x14ac:dyDescent="0.2">
      <c r="A137" s="23" t="s">
        <v>40</v>
      </c>
      <c r="B137" s="4">
        <v>90</v>
      </c>
      <c r="C137" s="5">
        <v>11.52</v>
      </c>
      <c r="D137" s="5">
        <v>13</v>
      </c>
      <c r="E137" s="5">
        <v>4.05</v>
      </c>
      <c r="F137" s="5">
        <v>189.6</v>
      </c>
      <c r="G137" s="4" t="s">
        <v>41</v>
      </c>
      <c r="H137" s="6" t="s">
        <v>42</v>
      </c>
    </row>
    <row r="138" spans="1:251" ht="21.75" customHeight="1" x14ac:dyDescent="0.2">
      <c r="A138" s="6" t="s">
        <v>141</v>
      </c>
      <c r="B138" s="4">
        <v>150</v>
      </c>
      <c r="C138" s="17">
        <v>3.65</v>
      </c>
      <c r="D138" s="17">
        <v>5.37</v>
      </c>
      <c r="E138" s="17">
        <v>36.68</v>
      </c>
      <c r="F138" s="17">
        <v>209.7</v>
      </c>
      <c r="G138" s="4" t="s">
        <v>142</v>
      </c>
      <c r="H138" s="6" t="s">
        <v>53</v>
      </c>
    </row>
    <row r="139" spans="1:251" ht="32.25" customHeight="1" x14ac:dyDescent="0.2">
      <c r="A139" s="23" t="s">
        <v>21</v>
      </c>
      <c r="B139" s="5">
        <v>60</v>
      </c>
      <c r="C139" s="17">
        <v>1.41</v>
      </c>
      <c r="D139" s="17">
        <v>0.09</v>
      </c>
      <c r="E139" s="17">
        <v>4.05</v>
      </c>
      <c r="F139" s="17">
        <v>22.5</v>
      </c>
      <c r="G139" s="5" t="s">
        <v>22</v>
      </c>
      <c r="H139" s="2" t="s">
        <v>23</v>
      </c>
    </row>
    <row r="140" spans="1:251" x14ac:dyDescent="0.2">
      <c r="A140" s="6" t="s">
        <v>76</v>
      </c>
      <c r="B140" s="4">
        <v>200</v>
      </c>
      <c r="C140" s="17">
        <v>0.16</v>
      </c>
      <c r="D140" s="17">
        <v>0.16</v>
      </c>
      <c r="E140" s="17">
        <v>27.88</v>
      </c>
      <c r="F140" s="17">
        <v>114.6</v>
      </c>
      <c r="G140" s="5" t="s">
        <v>77</v>
      </c>
      <c r="H140" s="2" t="s">
        <v>78</v>
      </c>
    </row>
    <row r="141" spans="1:251" x14ac:dyDescent="0.2">
      <c r="A141" s="23" t="s">
        <v>27</v>
      </c>
      <c r="B141" s="3">
        <v>20</v>
      </c>
      <c r="C141" s="10">
        <v>1.3</v>
      </c>
      <c r="D141" s="10">
        <v>0.2</v>
      </c>
      <c r="E141" s="10">
        <v>8.6</v>
      </c>
      <c r="F141" s="10">
        <v>43</v>
      </c>
      <c r="G141" s="15" t="s">
        <v>28</v>
      </c>
      <c r="H141" s="6" t="s">
        <v>29</v>
      </c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  <c r="FJ141" s="24"/>
      <c r="FK141" s="24"/>
      <c r="FL141" s="24"/>
      <c r="FM141" s="24"/>
      <c r="FN141" s="24"/>
      <c r="FO141" s="24"/>
      <c r="FP141" s="24"/>
      <c r="FQ141" s="24"/>
      <c r="FR141" s="24"/>
      <c r="FS141" s="24"/>
      <c r="FT141" s="24"/>
      <c r="FU141" s="24"/>
      <c r="FV141" s="24"/>
      <c r="FW141" s="24"/>
      <c r="FX141" s="24"/>
      <c r="FY141" s="24"/>
      <c r="FZ141" s="24"/>
      <c r="GA141" s="24"/>
      <c r="GB141" s="24"/>
      <c r="GC141" s="24"/>
      <c r="GD141" s="24"/>
      <c r="GE141" s="24"/>
      <c r="GF141" s="24"/>
      <c r="GG141" s="24"/>
      <c r="GH141" s="24"/>
      <c r="GI141" s="24"/>
      <c r="GJ141" s="24"/>
      <c r="GK141" s="24"/>
      <c r="GL141" s="24"/>
      <c r="GM141" s="24"/>
      <c r="GN141" s="24"/>
      <c r="GO141" s="24"/>
      <c r="GP141" s="24"/>
      <c r="GQ141" s="24"/>
      <c r="GR141" s="24"/>
      <c r="GS141" s="24"/>
      <c r="GT141" s="24"/>
      <c r="GU141" s="24"/>
      <c r="GV141" s="24"/>
      <c r="GW141" s="24"/>
      <c r="GX141" s="24"/>
      <c r="GY141" s="24"/>
      <c r="GZ141" s="24"/>
      <c r="HA141" s="24"/>
      <c r="HB141" s="24"/>
      <c r="HC141" s="24"/>
      <c r="HD141" s="24"/>
      <c r="HE141" s="24"/>
      <c r="HF141" s="24"/>
      <c r="HG141" s="24"/>
      <c r="HH141" s="24"/>
      <c r="HI141" s="24"/>
      <c r="HJ141" s="24"/>
      <c r="HK141" s="24"/>
      <c r="HL141" s="24"/>
      <c r="HM141" s="24"/>
      <c r="HN141" s="24"/>
      <c r="HO141" s="24"/>
      <c r="HP141" s="24"/>
      <c r="HQ141" s="24"/>
      <c r="HR141" s="24"/>
      <c r="HS141" s="24"/>
      <c r="HT141" s="24"/>
      <c r="HU141" s="24"/>
      <c r="HV141" s="24"/>
      <c r="HW141" s="24"/>
      <c r="HX141" s="24"/>
      <c r="HY141" s="24"/>
      <c r="HZ141" s="24"/>
      <c r="IA141" s="24"/>
      <c r="IB141" s="24"/>
      <c r="IC141" s="24"/>
      <c r="ID141" s="24"/>
      <c r="IE141" s="24"/>
      <c r="IF141" s="24"/>
      <c r="IG141" s="24"/>
      <c r="IH141" s="24"/>
      <c r="II141" s="24"/>
      <c r="IJ141" s="24"/>
      <c r="IK141" s="24"/>
      <c r="IL141" s="24"/>
      <c r="IM141" s="24"/>
      <c r="IN141" s="24"/>
      <c r="IO141" s="24"/>
      <c r="IP141" s="24"/>
      <c r="IQ141" s="24"/>
    </row>
    <row r="142" spans="1:251" x14ac:dyDescent="0.2">
      <c r="A142" s="28" t="s">
        <v>17</v>
      </c>
      <c r="B142" s="13">
        <f>SUM(B136:B141)</f>
        <v>720</v>
      </c>
      <c r="C142" s="29">
        <f>SUM(C136:C141)</f>
        <v>19.600000000000001</v>
      </c>
      <c r="D142" s="29">
        <f>SUM(D136:D141)</f>
        <v>24.02</v>
      </c>
      <c r="E142" s="29">
        <f>SUM(E136:E141)</f>
        <v>89.859999999999985</v>
      </c>
      <c r="F142" s="29">
        <f>SUM(F136:F141)</f>
        <v>667.29</v>
      </c>
      <c r="G142" s="13"/>
      <c r="H142" s="6"/>
    </row>
    <row r="143" spans="1:251" x14ac:dyDescent="0.2">
      <c r="A143" s="100" t="s">
        <v>57</v>
      </c>
      <c r="B143" s="100"/>
      <c r="C143" s="100"/>
      <c r="D143" s="100"/>
      <c r="E143" s="100"/>
      <c r="F143" s="100"/>
      <c r="G143" s="100"/>
      <c r="H143" s="100"/>
    </row>
    <row r="144" spans="1:251" x14ac:dyDescent="0.2">
      <c r="A144" s="98" t="s">
        <v>2</v>
      </c>
      <c r="B144" s="100" t="s">
        <v>3</v>
      </c>
      <c r="C144" s="100"/>
      <c r="D144" s="100"/>
      <c r="E144" s="100"/>
      <c r="F144" s="100"/>
      <c r="G144" s="98" t="s">
        <v>4</v>
      </c>
      <c r="H144" s="98" t="s">
        <v>5</v>
      </c>
    </row>
    <row r="145" spans="1:251" ht="11.55" customHeight="1" x14ac:dyDescent="0.2">
      <c r="A145" s="98"/>
      <c r="B145" s="13" t="s">
        <v>6</v>
      </c>
      <c r="C145" s="14" t="s">
        <v>7</v>
      </c>
      <c r="D145" s="14" t="s">
        <v>8</v>
      </c>
      <c r="E145" s="14" t="s">
        <v>9</v>
      </c>
      <c r="F145" s="14" t="s">
        <v>10</v>
      </c>
      <c r="G145" s="98"/>
      <c r="H145" s="98"/>
    </row>
    <row r="146" spans="1:251" x14ac:dyDescent="0.2">
      <c r="A146" s="98" t="s">
        <v>11</v>
      </c>
      <c r="B146" s="98"/>
      <c r="C146" s="98"/>
      <c r="D146" s="98"/>
      <c r="E146" s="98"/>
      <c r="F146" s="98"/>
      <c r="G146" s="98"/>
      <c r="H146" s="98"/>
    </row>
    <row r="147" spans="1:251" ht="22.5" customHeight="1" x14ac:dyDescent="0.2">
      <c r="A147" s="6" t="s">
        <v>232</v>
      </c>
      <c r="B147" s="3">
        <v>150</v>
      </c>
      <c r="C147" s="32">
        <v>21.1</v>
      </c>
      <c r="D147" s="32">
        <v>13.2</v>
      </c>
      <c r="E147" s="32">
        <v>39.200000000000003</v>
      </c>
      <c r="F147" s="32">
        <v>362.4</v>
      </c>
      <c r="G147" s="35" t="s">
        <v>233</v>
      </c>
      <c r="H147" s="6" t="s">
        <v>151</v>
      </c>
    </row>
    <row r="148" spans="1:251" ht="11.25" customHeight="1" x14ac:dyDescent="0.2">
      <c r="A148" s="6" t="s">
        <v>234</v>
      </c>
      <c r="B148" s="31">
        <v>50</v>
      </c>
      <c r="C148" s="10">
        <v>2.76</v>
      </c>
      <c r="D148" s="10">
        <v>6.5</v>
      </c>
      <c r="E148" s="10">
        <v>29.4</v>
      </c>
      <c r="F148" s="10">
        <v>187.5</v>
      </c>
      <c r="G148" s="1" t="s">
        <v>235</v>
      </c>
      <c r="H148" s="16" t="s">
        <v>222</v>
      </c>
    </row>
    <row r="149" spans="1:251" s="22" customFormat="1" ht="12" customHeight="1" x14ac:dyDescent="0.2">
      <c r="A149" s="6" t="s">
        <v>223</v>
      </c>
      <c r="B149" s="4">
        <v>100</v>
      </c>
      <c r="C149" s="69">
        <v>0.4</v>
      </c>
      <c r="D149" s="69">
        <v>0.4</v>
      </c>
      <c r="E149" s="69">
        <f>19.6/2</f>
        <v>9.8000000000000007</v>
      </c>
      <c r="F149" s="69">
        <f>94/2</f>
        <v>47</v>
      </c>
      <c r="G149" s="4" t="s">
        <v>32</v>
      </c>
      <c r="H149" s="6" t="s">
        <v>33</v>
      </c>
    </row>
    <row r="150" spans="1:251" ht="12" customHeight="1" x14ac:dyDescent="0.2">
      <c r="A150" s="2" t="s">
        <v>13</v>
      </c>
      <c r="B150" s="4">
        <v>215</v>
      </c>
      <c r="C150" s="26">
        <v>7.0000000000000007E-2</v>
      </c>
      <c r="D150" s="26">
        <v>0.02</v>
      </c>
      <c r="E150" s="26">
        <v>15</v>
      </c>
      <c r="F150" s="26">
        <v>60</v>
      </c>
      <c r="G150" s="4" t="s">
        <v>14</v>
      </c>
      <c r="H150" s="6" t="s">
        <v>15</v>
      </c>
    </row>
    <row r="151" spans="1:251" x14ac:dyDescent="0.2">
      <c r="A151" s="28" t="s">
        <v>17</v>
      </c>
      <c r="B151" s="13">
        <f>SUM(B147:B150)</f>
        <v>515</v>
      </c>
      <c r="C151" s="29">
        <f>SUM(C147:C150)</f>
        <v>24.33</v>
      </c>
      <c r="D151" s="29">
        <f>SUM(D147:D150)</f>
        <v>20.119999999999997</v>
      </c>
      <c r="E151" s="29">
        <f>SUM(E147:E150)</f>
        <v>93.399999999999991</v>
      </c>
      <c r="F151" s="29">
        <f>SUM(F147:F150)</f>
        <v>656.9</v>
      </c>
      <c r="G151" s="13"/>
      <c r="H151" s="6"/>
    </row>
    <row r="152" spans="1:251" x14ac:dyDescent="0.2">
      <c r="A152" s="100" t="s">
        <v>84</v>
      </c>
      <c r="B152" s="100"/>
      <c r="C152" s="100"/>
      <c r="D152" s="100"/>
      <c r="E152" s="100"/>
      <c r="F152" s="100"/>
      <c r="G152" s="100"/>
      <c r="H152" s="100"/>
    </row>
    <row r="153" spans="1:251" ht="12.75" customHeight="1" x14ac:dyDescent="0.2">
      <c r="A153" s="6" t="s">
        <v>214</v>
      </c>
      <c r="B153" s="4">
        <v>200</v>
      </c>
      <c r="C153" s="17">
        <v>1.62</v>
      </c>
      <c r="D153" s="17">
        <v>2.19</v>
      </c>
      <c r="E153" s="17">
        <v>12.81</v>
      </c>
      <c r="F153" s="17">
        <v>77.13</v>
      </c>
      <c r="G153" s="5" t="s">
        <v>215</v>
      </c>
      <c r="H153" s="2" t="s">
        <v>216</v>
      </c>
    </row>
    <row r="154" spans="1:251" s="18" customFormat="1" x14ac:dyDescent="0.2">
      <c r="A154" s="2" t="s">
        <v>236</v>
      </c>
      <c r="B154" s="31">
        <v>90</v>
      </c>
      <c r="C154" s="10">
        <v>14.18</v>
      </c>
      <c r="D154" s="10">
        <v>13.8</v>
      </c>
      <c r="E154" s="10">
        <v>11.79</v>
      </c>
      <c r="F154" s="10">
        <v>230.4</v>
      </c>
      <c r="G154" s="39" t="s">
        <v>237</v>
      </c>
      <c r="H154" s="9" t="s">
        <v>238</v>
      </c>
    </row>
    <row r="155" spans="1:251" x14ac:dyDescent="0.2">
      <c r="A155" s="6" t="s">
        <v>66</v>
      </c>
      <c r="B155" s="4">
        <v>150</v>
      </c>
      <c r="C155" s="17">
        <v>3.44</v>
      </c>
      <c r="D155" s="17">
        <v>13.15</v>
      </c>
      <c r="E155" s="17">
        <v>27.92</v>
      </c>
      <c r="F155" s="17">
        <v>243.75</v>
      </c>
      <c r="G155" s="4" t="s">
        <v>67</v>
      </c>
      <c r="H155" s="2" t="s">
        <v>68</v>
      </c>
    </row>
    <row r="156" spans="1:251" x14ac:dyDescent="0.2">
      <c r="A156" s="6" t="s">
        <v>24</v>
      </c>
      <c r="B156" s="4">
        <v>200</v>
      </c>
      <c r="C156" s="5">
        <v>0.15</v>
      </c>
      <c r="D156" s="5">
        <v>0.06</v>
      </c>
      <c r="E156" s="5">
        <v>20.65</v>
      </c>
      <c r="F156" s="5">
        <v>82.9</v>
      </c>
      <c r="G156" s="5" t="s">
        <v>25</v>
      </c>
      <c r="H156" s="2" t="s">
        <v>26</v>
      </c>
    </row>
    <row r="157" spans="1:251" x14ac:dyDescent="0.2">
      <c r="A157" s="23" t="s">
        <v>27</v>
      </c>
      <c r="B157" s="3">
        <v>20</v>
      </c>
      <c r="C157" s="10">
        <v>1.3</v>
      </c>
      <c r="D157" s="10">
        <v>0.2</v>
      </c>
      <c r="E157" s="10">
        <v>8.6</v>
      </c>
      <c r="F157" s="10">
        <v>43</v>
      </c>
      <c r="G157" s="15" t="s">
        <v>28</v>
      </c>
      <c r="H157" s="6" t="s">
        <v>29</v>
      </c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  <c r="FJ157" s="24"/>
      <c r="FK157" s="24"/>
      <c r="FL157" s="24"/>
      <c r="FM157" s="24"/>
      <c r="FN157" s="24"/>
      <c r="FO157" s="24"/>
      <c r="FP157" s="24"/>
      <c r="FQ157" s="24"/>
      <c r="FR157" s="24"/>
      <c r="FS157" s="24"/>
      <c r="FT157" s="24"/>
      <c r="FU157" s="24"/>
      <c r="FV157" s="24"/>
      <c r="FW157" s="24"/>
      <c r="FX157" s="24"/>
      <c r="FY157" s="24"/>
      <c r="FZ157" s="24"/>
      <c r="GA157" s="24"/>
      <c r="GB157" s="24"/>
      <c r="GC157" s="24"/>
      <c r="GD157" s="24"/>
      <c r="GE157" s="24"/>
      <c r="GF157" s="24"/>
      <c r="GG157" s="24"/>
      <c r="GH157" s="24"/>
      <c r="GI157" s="24"/>
      <c r="GJ157" s="24"/>
      <c r="GK157" s="24"/>
      <c r="GL157" s="24"/>
      <c r="GM157" s="24"/>
      <c r="GN157" s="24"/>
      <c r="GO157" s="24"/>
      <c r="GP157" s="24"/>
      <c r="GQ157" s="24"/>
      <c r="GR157" s="24"/>
      <c r="GS157" s="24"/>
      <c r="GT157" s="24"/>
      <c r="GU157" s="24"/>
      <c r="GV157" s="24"/>
      <c r="GW157" s="24"/>
      <c r="GX157" s="24"/>
      <c r="GY157" s="24"/>
      <c r="GZ157" s="24"/>
      <c r="HA157" s="24"/>
      <c r="HB157" s="24"/>
      <c r="HC157" s="24"/>
      <c r="HD157" s="24"/>
      <c r="HE157" s="24"/>
      <c r="HF157" s="24"/>
      <c r="HG157" s="24"/>
      <c r="HH157" s="24"/>
      <c r="HI157" s="24"/>
      <c r="HJ157" s="24"/>
      <c r="HK157" s="24"/>
      <c r="HL157" s="24"/>
      <c r="HM157" s="24"/>
      <c r="HN157" s="24"/>
      <c r="HO157" s="24"/>
      <c r="HP157" s="24"/>
      <c r="HQ157" s="24"/>
      <c r="HR157" s="24"/>
      <c r="HS157" s="24"/>
      <c r="HT157" s="24"/>
      <c r="HU157" s="24"/>
      <c r="HV157" s="24"/>
      <c r="HW157" s="24"/>
      <c r="HX157" s="24"/>
      <c r="HY157" s="24"/>
      <c r="HZ157" s="24"/>
      <c r="IA157" s="24"/>
      <c r="IB157" s="24"/>
      <c r="IC157" s="24"/>
      <c r="ID157" s="24"/>
      <c r="IE157" s="24"/>
      <c r="IF157" s="24"/>
      <c r="IG157" s="24"/>
      <c r="IH157" s="24"/>
      <c r="II157" s="24"/>
      <c r="IJ157" s="24"/>
      <c r="IK157" s="24"/>
      <c r="IL157" s="24"/>
      <c r="IM157" s="24"/>
      <c r="IN157" s="24"/>
      <c r="IO157" s="24"/>
      <c r="IP157" s="24"/>
      <c r="IQ157" s="24"/>
    </row>
    <row r="158" spans="1:251" x14ac:dyDescent="0.2">
      <c r="A158" s="28" t="s">
        <v>17</v>
      </c>
      <c r="B158" s="13">
        <f>SUM(B153:B157)</f>
        <v>660</v>
      </c>
      <c r="C158" s="29">
        <f>SUM(C153:C157)</f>
        <v>20.69</v>
      </c>
      <c r="D158" s="29">
        <f>SUM(D153:D157)</f>
        <v>29.4</v>
      </c>
      <c r="E158" s="29">
        <f>SUM(E153:E157)</f>
        <v>81.77</v>
      </c>
      <c r="F158" s="29">
        <f>SUM(F153:F157)</f>
        <v>677.18</v>
      </c>
      <c r="G158" s="13"/>
      <c r="H158" s="6"/>
    </row>
    <row r="159" spans="1:251" x14ac:dyDescent="0.2">
      <c r="A159" s="100" t="s">
        <v>65</v>
      </c>
      <c r="B159" s="100"/>
      <c r="C159" s="100"/>
      <c r="D159" s="100"/>
      <c r="E159" s="100"/>
      <c r="F159" s="100"/>
      <c r="G159" s="100"/>
      <c r="H159" s="100"/>
    </row>
    <row r="160" spans="1:251" x14ac:dyDescent="0.2">
      <c r="A160" s="98" t="s">
        <v>2</v>
      </c>
      <c r="B160" s="100" t="s">
        <v>3</v>
      </c>
      <c r="C160" s="100"/>
      <c r="D160" s="100"/>
      <c r="E160" s="100"/>
      <c r="F160" s="100"/>
      <c r="G160" s="98" t="s">
        <v>4</v>
      </c>
      <c r="H160" s="98" t="s">
        <v>5</v>
      </c>
    </row>
    <row r="161" spans="1:251" ht="11.55" customHeight="1" x14ac:dyDescent="0.2">
      <c r="A161" s="98"/>
      <c r="B161" s="13" t="s">
        <v>6</v>
      </c>
      <c r="C161" s="14" t="s">
        <v>7</v>
      </c>
      <c r="D161" s="14" t="s">
        <v>8</v>
      </c>
      <c r="E161" s="14" t="s">
        <v>9</v>
      </c>
      <c r="F161" s="14" t="s">
        <v>10</v>
      </c>
      <c r="G161" s="98"/>
      <c r="H161" s="98"/>
    </row>
    <row r="162" spans="1:251" x14ac:dyDescent="0.2">
      <c r="A162" s="98" t="s">
        <v>11</v>
      </c>
      <c r="B162" s="98"/>
      <c r="C162" s="99"/>
      <c r="D162" s="99"/>
      <c r="E162" s="99"/>
      <c r="F162" s="99"/>
      <c r="G162" s="98"/>
      <c r="H162" s="98"/>
    </row>
    <row r="163" spans="1:251" s="11" customFormat="1" x14ac:dyDescent="0.2">
      <c r="A163" s="19" t="s">
        <v>265</v>
      </c>
      <c r="B163" s="7">
        <v>90</v>
      </c>
      <c r="C163" s="10">
        <f>11.3*0.9</f>
        <v>10.170000000000002</v>
      </c>
      <c r="D163" s="10">
        <f>19.5*0.9</f>
        <v>17.55</v>
      </c>
      <c r="E163" s="10">
        <f>2.9*0.9</f>
        <v>2.61</v>
      </c>
      <c r="F163" s="10">
        <f>230.7*0.9</f>
        <v>207.63</v>
      </c>
      <c r="G163" s="8" t="s">
        <v>266</v>
      </c>
      <c r="H163" s="9" t="s">
        <v>261</v>
      </c>
    </row>
    <row r="164" spans="1:251" ht="12" customHeight="1" x14ac:dyDescent="0.2">
      <c r="A164" s="23" t="s">
        <v>145</v>
      </c>
      <c r="B164" s="5">
        <v>150</v>
      </c>
      <c r="C164" s="34">
        <v>8.6</v>
      </c>
      <c r="D164" s="34">
        <v>6.09</v>
      </c>
      <c r="E164" s="34">
        <v>38.64</v>
      </c>
      <c r="F164" s="34">
        <v>243.75</v>
      </c>
      <c r="G164" s="4" t="s">
        <v>146</v>
      </c>
      <c r="H164" s="2" t="s">
        <v>60</v>
      </c>
    </row>
    <row r="165" spans="1:251" x14ac:dyDescent="0.2">
      <c r="A165" s="23" t="s">
        <v>201</v>
      </c>
      <c r="B165" s="4">
        <v>50</v>
      </c>
      <c r="C165" s="17">
        <v>4</v>
      </c>
      <c r="D165" s="17">
        <v>0.5</v>
      </c>
      <c r="E165" s="17">
        <v>25.5</v>
      </c>
      <c r="F165" s="17">
        <v>125</v>
      </c>
      <c r="G165" s="4" t="s">
        <v>69</v>
      </c>
      <c r="H165" s="2" t="s">
        <v>202</v>
      </c>
    </row>
    <row r="166" spans="1:251" x14ac:dyDescent="0.2">
      <c r="A166" s="2" t="s">
        <v>13</v>
      </c>
      <c r="B166" s="4">
        <v>215</v>
      </c>
      <c r="C166" s="26">
        <v>7.0000000000000007E-2</v>
      </c>
      <c r="D166" s="26">
        <v>0.02</v>
      </c>
      <c r="E166" s="26">
        <v>15</v>
      </c>
      <c r="F166" s="26">
        <v>60</v>
      </c>
      <c r="G166" s="4" t="s">
        <v>14</v>
      </c>
      <c r="H166" s="6" t="s">
        <v>15</v>
      </c>
    </row>
    <row r="167" spans="1:251" ht="13.5" customHeight="1" x14ac:dyDescent="0.2">
      <c r="A167" s="28" t="s">
        <v>17</v>
      </c>
      <c r="B167" s="13">
        <f>SUM(B163:B166)</f>
        <v>505</v>
      </c>
      <c r="C167" s="29">
        <f>SUM(C163:C166)</f>
        <v>22.840000000000003</v>
      </c>
      <c r="D167" s="29">
        <f>SUM(D163:D166)</f>
        <v>24.16</v>
      </c>
      <c r="E167" s="29">
        <f>SUM(E163:E166)</f>
        <v>81.75</v>
      </c>
      <c r="F167" s="29">
        <f>SUM(F163:F166)</f>
        <v>636.38</v>
      </c>
      <c r="G167" s="13"/>
      <c r="H167" s="6"/>
    </row>
    <row r="168" spans="1:251" x14ac:dyDescent="0.2">
      <c r="A168" s="100" t="s">
        <v>84</v>
      </c>
      <c r="B168" s="100"/>
      <c r="C168" s="100"/>
      <c r="D168" s="100"/>
      <c r="E168" s="100"/>
      <c r="F168" s="100"/>
      <c r="G168" s="100"/>
      <c r="H168" s="100"/>
    </row>
    <row r="169" spans="1:251" ht="12.75" customHeight="1" x14ac:dyDescent="0.2">
      <c r="A169" s="6" t="s">
        <v>147</v>
      </c>
      <c r="B169" s="5">
        <v>200</v>
      </c>
      <c r="C169" s="17">
        <v>1.2</v>
      </c>
      <c r="D169" s="17">
        <v>5.2</v>
      </c>
      <c r="E169" s="17">
        <v>6.5</v>
      </c>
      <c r="F169" s="17">
        <v>77.010000000000005</v>
      </c>
      <c r="G169" s="5" t="s">
        <v>80</v>
      </c>
      <c r="H169" s="43" t="s">
        <v>70</v>
      </c>
    </row>
    <row r="170" spans="1:251" x14ac:dyDescent="0.2">
      <c r="A170" s="2" t="s">
        <v>210</v>
      </c>
      <c r="B170" s="4">
        <v>90</v>
      </c>
      <c r="C170" s="5">
        <v>11.1</v>
      </c>
      <c r="D170" s="5">
        <v>14.26</v>
      </c>
      <c r="E170" s="5">
        <v>10.199999999999999</v>
      </c>
      <c r="F170" s="5">
        <v>215.87</v>
      </c>
      <c r="G170" s="4" t="s">
        <v>279</v>
      </c>
      <c r="H170" s="6" t="s">
        <v>59</v>
      </c>
    </row>
    <row r="171" spans="1:251" ht="12" customHeight="1" x14ac:dyDescent="0.2">
      <c r="A171" s="6" t="s">
        <v>203</v>
      </c>
      <c r="B171" s="4">
        <v>150</v>
      </c>
      <c r="C171" s="26">
        <v>5.52</v>
      </c>
      <c r="D171" s="26">
        <v>4.51</v>
      </c>
      <c r="E171" s="26">
        <v>26.45</v>
      </c>
      <c r="F171" s="26">
        <v>168.45</v>
      </c>
      <c r="G171" s="4" t="s">
        <v>204</v>
      </c>
      <c r="H171" s="6" t="s">
        <v>205</v>
      </c>
    </row>
    <row r="172" spans="1:251" ht="34.5" customHeight="1" x14ac:dyDescent="0.2">
      <c r="A172" s="23" t="s">
        <v>81</v>
      </c>
      <c r="B172" s="5">
        <v>60</v>
      </c>
      <c r="C172" s="17">
        <v>1.38</v>
      </c>
      <c r="D172" s="17">
        <v>0.06</v>
      </c>
      <c r="E172" s="17">
        <v>4.9400000000000004</v>
      </c>
      <c r="F172" s="17">
        <v>26.6</v>
      </c>
      <c r="G172" s="5">
        <v>304</v>
      </c>
      <c r="H172" s="2" t="s">
        <v>82</v>
      </c>
    </row>
    <row r="173" spans="1:251" x14ac:dyDescent="0.2">
      <c r="A173" s="6" t="s">
        <v>263</v>
      </c>
      <c r="B173" s="4">
        <v>200</v>
      </c>
      <c r="C173" s="4">
        <v>0</v>
      </c>
      <c r="D173" s="4">
        <v>0</v>
      </c>
      <c r="E173" s="4">
        <v>19.97</v>
      </c>
      <c r="F173" s="4">
        <v>76</v>
      </c>
      <c r="G173" s="4" t="s">
        <v>264</v>
      </c>
      <c r="H173" s="2" t="s">
        <v>56</v>
      </c>
    </row>
    <row r="174" spans="1:251" x14ac:dyDescent="0.2">
      <c r="A174" s="23" t="s">
        <v>27</v>
      </c>
      <c r="B174" s="3">
        <v>20</v>
      </c>
      <c r="C174" s="10">
        <v>1.3</v>
      </c>
      <c r="D174" s="10">
        <v>0.2</v>
      </c>
      <c r="E174" s="10">
        <v>8.6</v>
      </c>
      <c r="F174" s="10">
        <v>43</v>
      </c>
      <c r="G174" s="15" t="s">
        <v>28</v>
      </c>
      <c r="H174" s="6" t="s">
        <v>29</v>
      </c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  <c r="FJ174" s="24"/>
      <c r="FK174" s="24"/>
      <c r="FL174" s="24"/>
      <c r="FM174" s="24"/>
      <c r="FN174" s="24"/>
      <c r="FO174" s="24"/>
      <c r="FP174" s="24"/>
      <c r="FQ174" s="24"/>
      <c r="FR174" s="24"/>
      <c r="FS174" s="24"/>
      <c r="FT174" s="24"/>
      <c r="FU174" s="24"/>
      <c r="FV174" s="24"/>
      <c r="FW174" s="24"/>
      <c r="FX174" s="24"/>
      <c r="FY174" s="24"/>
      <c r="FZ174" s="24"/>
      <c r="GA174" s="24"/>
      <c r="GB174" s="24"/>
      <c r="GC174" s="24"/>
      <c r="GD174" s="24"/>
      <c r="GE174" s="24"/>
      <c r="GF174" s="24"/>
      <c r="GG174" s="24"/>
      <c r="GH174" s="24"/>
      <c r="GI174" s="24"/>
      <c r="GJ174" s="24"/>
      <c r="GK174" s="24"/>
      <c r="GL174" s="24"/>
      <c r="GM174" s="24"/>
      <c r="GN174" s="24"/>
      <c r="GO174" s="24"/>
      <c r="GP174" s="24"/>
      <c r="GQ174" s="24"/>
      <c r="GR174" s="24"/>
      <c r="GS174" s="24"/>
      <c r="GT174" s="24"/>
      <c r="GU174" s="24"/>
      <c r="GV174" s="24"/>
      <c r="GW174" s="24"/>
      <c r="GX174" s="24"/>
      <c r="GY174" s="24"/>
      <c r="GZ174" s="24"/>
      <c r="HA174" s="24"/>
      <c r="HB174" s="24"/>
      <c r="HC174" s="24"/>
      <c r="HD174" s="24"/>
      <c r="HE174" s="24"/>
      <c r="HF174" s="24"/>
      <c r="HG174" s="24"/>
      <c r="HH174" s="24"/>
      <c r="HI174" s="24"/>
      <c r="HJ174" s="24"/>
      <c r="HK174" s="24"/>
      <c r="HL174" s="24"/>
      <c r="HM174" s="24"/>
      <c r="HN174" s="24"/>
      <c r="HO174" s="24"/>
      <c r="HP174" s="24"/>
      <c r="HQ174" s="24"/>
      <c r="HR174" s="24"/>
      <c r="HS174" s="24"/>
      <c r="HT174" s="24"/>
      <c r="HU174" s="24"/>
      <c r="HV174" s="24"/>
      <c r="HW174" s="24"/>
      <c r="HX174" s="24"/>
      <c r="HY174" s="24"/>
      <c r="HZ174" s="24"/>
      <c r="IA174" s="24"/>
      <c r="IB174" s="24"/>
      <c r="IC174" s="24"/>
      <c r="ID174" s="24"/>
      <c r="IE174" s="24"/>
      <c r="IF174" s="24"/>
      <c r="IG174" s="24"/>
      <c r="IH174" s="24"/>
      <c r="II174" s="24"/>
      <c r="IJ174" s="24"/>
      <c r="IK174" s="24"/>
      <c r="IL174" s="24"/>
      <c r="IM174" s="24"/>
      <c r="IN174" s="24"/>
      <c r="IO174" s="24"/>
      <c r="IP174" s="24"/>
      <c r="IQ174" s="24"/>
    </row>
    <row r="175" spans="1:251" x14ac:dyDescent="0.2">
      <c r="A175" s="28" t="s">
        <v>17</v>
      </c>
      <c r="B175" s="13">
        <f>SUM(B169:B174)</f>
        <v>720</v>
      </c>
      <c r="C175" s="29">
        <f>SUM(C169:C174)</f>
        <v>20.5</v>
      </c>
      <c r="D175" s="29">
        <f>SUM(D169:D174)</f>
        <v>24.229999999999997</v>
      </c>
      <c r="E175" s="29">
        <f>SUM(E169:E174)</f>
        <v>76.66</v>
      </c>
      <c r="F175" s="29">
        <f>SUM(F169:F174)</f>
        <v>606.93000000000006</v>
      </c>
      <c r="G175" s="13"/>
      <c r="H175" s="6"/>
    </row>
  </sheetData>
  <mergeCells count="73">
    <mergeCell ref="A1:H1"/>
    <mergeCell ref="A162:H162"/>
    <mergeCell ref="A168:H168"/>
    <mergeCell ref="A146:H146"/>
    <mergeCell ref="A152:H152"/>
    <mergeCell ref="A159:H159"/>
    <mergeCell ref="A160:A161"/>
    <mergeCell ref="B160:F160"/>
    <mergeCell ref="G160:G161"/>
    <mergeCell ref="H160:H161"/>
    <mergeCell ref="A128:H128"/>
    <mergeCell ref="A135:H135"/>
    <mergeCell ref="A143:H143"/>
    <mergeCell ref="A144:A145"/>
    <mergeCell ref="B144:F144"/>
    <mergeCell ref="G144:G145"/>
    <mergeCell ref="H144:H145"/>
    <mergeCell ref="A111:H111"/>
    <mergeCell ref="A117:H117"/>
    <mergeCell ref="A125:H125"/>
    <mergeCell ref="A126:A127"/>
    <mergeCell ref="B126:F126"/>
    <mergeCell ref="G126:G127"/>
    <mergeCell ref="H126:H127"/>
    <mergeCell ref="A94:H94"/>
    <mergeCell ref="A100:H100"/>
    <mergeCell ref="A108:H108"/>
    <mergeCell ref="A109:A110"/>
    <mergeCell ref="B109:F109"/>
    <mergeCell ref="G109:G110"/>
    <mergeCell ref="H109:H110"/>
    <mergeCell ref="A90:H90"/>
    <mergeCell ref="A91:H91"/>
    <mergeCell ref="A92:A93"/>
    <mergeCell ref="B92:F92"/>
    <mergeCell ref="G92:G93"/>
    <mergeCell ref="H92:H93"/>
    <mergeCell ref="A76:H76"/>
    <mergeCell ref="A83:H83"/>
    <mergeCell ref="A59:H59"/>
    <mergeCell ref="A65:H65"/>
    <mergeCell ref="A73:H73"/>
    <mergeCell ref="A74:A75"/>
    <mergeCell ref="B74:F74"/>
    <mergeCell ref="G74:G75"/>
    <mergeCell ref="H74:H75"/>
    <mergeCell ref="A41:H41"/>
    <mergeCell ref="A48:H48"/>
    <mergeCell ref="A56:H56"/>
    <mergeCell ref="A57:A58"/>
    <mergeCell ref="B57:F57"/>
    <mergeCell ref="G57:G58"/>
    <mergeCell ref="H57:H58"/>
    <mergeCell ref="A25:H25"/>
    <mergeCell ref="A31:H31"/>
    <mergeCell ref="A38:H38"/>
    <mergeCell ref="A39:A40"/>
    <mergeCell ref="B39:F39"/>
    <mergeCell ref="G39:G40"/>
    <mergeCell ref="H39:H40"/>
    <mergeCell ref="A6:H6"/>
    <mergeCell ref="A13:H13"/>
    <mergeCell ref="A22:H22"/>
    <mergeCell ref="A23:A24"/>
    <mergeCell ref="B23:F23"/>
    <mergeCell ref="G23:G24"/>
    <mergeCell ref="H23:H24"/>
    <mergeCell ref="A2:H2"/>
    <mergeCell ref="A3:H3"/>
    <mergeCell ref="A4:A5"/>
    <mergeCell ref="B4:F4"/>
    <mergeCell ref="G4:G5"/>
    <mergeCell ref="H4:H5"/>
  </mergeCells>
  <pageMargins left="0.19685039370078741" right="0.19685039370078741" top="0.19685039370078741" bottom="0.19685039370078741" header="0.19685039370078741" footer="0.19685039370078741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98"/>
  <sheetViews>
    <sheetView zoomScale="130" zoomScaleNormal="130" workbookViewId="0">
      <pane ySplit="1" topLeftCell="A2" activePane="bottomLeft" state="frozen"/>
      <selection pane="bottomLeft" activeCell="M17" sqref="M17"/>
    </sheetView>
  </sheetViews>
  <sheetFormatPr defaultRowHeight="10.199999999999999" x14ac:dyDescent="0.2"/>
  <cols>
    <col min="1" max="1" width="32.77734375" style="12" customWidth="1"/>
    <col min="2" max="2" width="7.77734375" style="12" customWidth="1"/>
    <col min="3" max="3" width="8.5546875" style="70" customWidth="1"/>
    <col min="4" max="4" width="8.21875" style="70" customWidth="1"/>
    <col min="5" max="5" width="9.44140625" style="70" customWidth="1"/>
    <col min="6" max="6" width="7.77734375" style="70" customWidth="1"/>
    <col min="7" max="7" width="8.44140625" style="12" customWidth="1"/>
    <col min="8" max="8" width="17.21875" style="12" customWidth="1"/>
    <col min="9" max="256" width="9.21875" style="12"/>
    <col min="257" max="257" width="32.77734375" style="12" customWidth="1"/>
    <col min="258" max="258" width="7.77734375" style="12" customWidth="1"/>
    <col min="259" max="259" width="8.5546875" style="12" customWidth="1"/>
    <col min="260" max="260" width="8.21875" style="12" customWidth="1"/>
    <col min="261" max="261" width="9.44140625" style="12" customWidth="1"/>
    <col min="262" max="262" width="7.77734375" style="12" customWidth="1"/>
    <col min="263" max="263" width="8.44140625" style="12" customWidth="1"/>
    <col min="264" max="264" width="17.21875" style="12" customWidth="1"/>
    <col min="265" max="512" width="9.21875" style="12"/>
    <col min="513" max="513" width="32.77734375" style="12" customWidth="1"/>
    <col min="514" max="514" width="7.77734375" style="12" customWidth="1"/>
    <col min="515" max="515" width="8.5546875" style="12" customWidth="1"/>
    <col min="516" max="516" width="8.21875" style="12" customWidth="1"/>
    <col min="517" max="517" width="9.44140625" style="12" customWidth="1"/>
    <col min="518" max="518" width="7.77734375" style="12" customWidth="1"/>
    <col min="519" max="519" width="8.44140625" style="12" customWidth="1"/>
    <col min="520" max="520" width="17.21875" style="12" customWidth="1"/>
    <col min="521" max="768" width="9.21875" style="12"/>
    <col min="769" max="769" width="32.77734375" style="12" customWidth="1"/>
    <col min="770" max="770" width="7.77734375" style="12" customWidth="1"/>
    <col min="771" max="771" width="8.5546875" style="12" customWidth="1"/>
    <col min="772" max="772" width="8.21875" style="12" customWidth="1"/>
    <col min="773" max="773" width="9.44140625" style="12" customWidth="1"/>
    <col min="774" max="774" width="7.77734375" style="12" customWidth="1"/>
    <col min="775" max="775" width="8.44140625" style="12" customWidth="1"/>
    <col min="776" max="776" width="17.21875" style="12" customWidth="1"/>
    <col min="777" max="1024" width="9.21875" style="12"/>
    <col min="1025" max="1025" width="32.77734375" style="12" customWidth="1"/>
    <col min="1026" max="1026" width="7.77734375" style="12" customWidth="1"/>
    <col min="1027" max="1027" width="8.5546875" style="12" customWidth="1"/>
    <col min="1028" max="1028" width="8.21875" style="12" customWidth="1"/>
    <col min="1029" max="1029" width="9.44140625" style="12" customWidth="1"/>
    <col min="1030" max="1030" width="7.77734375" style="12" customWidth="1"/>
    <col min="1031" max="1031" width="8.44140625" style="12" customWidth="1"/>
    <col min="1032" max="1032" width="17.21875" style="12" customWidth="1"/>
    <col min="1033" max="1280" width="9.21875" style="12"/>
    <col min="1281" max="1281" width="32.77734375" style="12" customWidth="1"/>
    <col min="1282" max="1282" width="7.77734375" style="12" customWidth="1"/>
    <col min="1283" max="1283" width="8.5546875" style="12" customWidth="1"/>
    <col min="1284" max="1284" width="8.21875" style="12" customWidth="1"/>
    <col min="1285" max="1285" width="9.44140625" style="12" customWidth="1"/>
    <col min="1286" max="1286" width="7.77734375" style="12" customWidth="1"/>
    <col min="1287" max="1287" width="8.44140625" style="12" customWidth="1"/>
    <col min="1288" max="1288" width="17.21875" style="12" customWidth="1"/>
    <col min="1289" max="1536" width="9.21875" style="12"/>
    <col min="1537" max="1537" width="32.77734375" style="12" customWidth="1"/>
    <col min="1538" max="1538" width="7.77734375" style="12" customWidth="1"/>
    <col min="1539" max="1539" width="8.5546875" style="12" customWidth="1"/>
    <col min="1540" max="1540" width="8.21875" style="12" customWidth="1"/>
    <col min="1541" max="1541" width="9.44140625" style="12" customWidth="1"/>
    <col min="1542" max="1542" width="7.77734375" style="12" customWidth="1"/>
    <col min="1543" max="1543" width="8.44140625" style="12" customWidth="1"/>
    <col min="1544" max="1544" width="17.21875" style="12" customWidth="1"/>
    <col min="1545" max="1792" width="9.21875" style="12"/>
    <col min="1793" max="1793" width="32.77734375" style="12" customWidth="1"/>
    <col min="1794" max="1794" width="7.77734375" style="12" customWidth="1"/>
    <col min="1795" max="1795" width="8.5546875" style="12" customWidth="1"/>
    <col min="1796" max="1796" width="8.21875" style="12" customWidth="1"/>
    <col min="1797" max="1797" width="9.44140625" style="12" customWidth="1"/>
    <col min="1798" max="1798" width="7.77734375" style="12" customWidth="1"/>
    <col min="1799" max="1799" width="8.44140625" style="12" customWidth="1"/>
    <col min="1800" max="1800" width="17.21875" style="12" customWidth="1"/>
    <col min="1801" max="2048" width="9.21875" style="12"/>
    <col min="2049" max="2049" width="32.77734375" style="12" customWidth="1"/>
    <col min="2050" max="2050" width="7.77734375" style="12" customWidth="1"/>
    <col min="2051" max="2051" width="8.5546875" style="12" customWidth="1"/>
    <col min="2052" max="2052" width="8.21875" style="12" customWidth="1"/>
    <col min="2053" max="2053" width="9.44140625" style="12" customWidth="1"/>
    <col min="2054" max="2054" width="7.77734375" style="12" customWidth="1"/>
    <col min="2055" max="2055" width="8.44140625" style="12" customWidth="1"/>
    <col min="2056" max="2056" width="17.21875" style="12" customWidth="1"/>
    <col min="2057" max="2304" width="9.21875" style="12"/>
    <col min="2305" max="2305" width="32.77734375" style="12" customWidth="1"/>
    <col min="2306" max="2306" width="7.77734375" style="12" customWidth="1"/>
    <col min="2307" max="2307" width="8.5546875" style="12" customWidth="1"/>
    <col min="2308" max="2308" width="8.21875" style="12" customWidth="1"/>
    <col min="2309" max="2309" width="9.44140625" style="12" customWidth="1"/>
    <col min="2310" max="2310" width="7.77734375" style="12" customWidth="1"/>
    <col min="2311" max="2311" width="8.44140625" style="12" customWidth="1"/>
    <col min="2312" max="2312" width="17.21875" style="12" customWidth="1"/>
    <col min="2313" max="2560" width="9.21875" style="12"/>
    <col min="2561" max="2561" width="32.77734375" style="12" customWidth="1"/>
    <col min="2562" max="2562" width="7.77734375" style="12" customWidth="1"/>
    <col min="2563" max="2563" width="8.5546875" style="12" customWidth="1"/>
    <col min="2564" max="2564" width="8.21875" style="12" customWidth="1"/>
    <col min="2565" max="2565" width="9.44140625" style="12" customWidth="1"/>
    <col min="2566" max="2566" width="7.77734375" style="12" customWidth="1"/>
    <col min="2567" max="2567" width="8.44140625" style="12" customWidth="1"/>
    <col min="2568" max="2568" width="17.21875" style="12" customWidth="1"/>
    <col min="2569" max="2816" width="9.21875" style="12"/>
    <col min="2817" max="2817" width="32.77734375" style="12" customWidth="1"/>
    <col min="2818" max="2818" width="7.77734375" style="12" customWidth="1"/>
    <col min="2819" max="2819" width="8.5546875" style="12" customWidth="1"/>
    <col min="2820" max="2820" width="8.21875" style="12" customWidth="1"/>
    <col min="2821" max="2821" width="9.44140625" style="12" customWidth="1"/>
    <col min="2822" max="2822" width="7.77734375" style="12" customWidth="1"/>
    <col min="2823" max="2823" width="8.44140625" style="12" customWidth="1"/>
    <col min="2824" max="2824" width="17.21875" style="12" customWidth="1"/>
    <col min="2825" max="3072" width="9.21875" style="12"/>
    <col min="3073" max="3073" width="32.77734375" style="12" customWidth="1"/>
    <col min="3074" max="3074" width="7.77734375" style="12" customWidth="1"/>
    <col min="3075" max="3075" width="8.5546875" style="12" customWidth="1"/>
    <col min="3076" max="3076" width="8.21875" style="12" customWidth="1"/>
    <col min="3077" max="3077" width="9.44140625" style="12" customWidth="1"/>
    <col min="3078" max="3078" width="7.77734375" style="12" customWidth="1"/>
    <col min="3079" max="3079" width="8.44140625" style="12" customWidth="1"/>
    <col min="3080" max="3080" width="17.21875" style="12" customWidth="1"/>
    <col min="3081" max="3328" width="9.21875" style="12"/>
    <col min="3329" max="3329" width="32.77734375" style="12" customWidth="1"/>
    <col min="3330" max="3330" width="7.77734375" style="12" customWidth="1"/>
    <col min="3331" max="3331" width="8.5546875" style="12" customWidth="1"/>
    <col min="3332" max="3332" width="8.21875" style="12" customWidth="1"/>
    <col min="3333" max="3333" width="9.44140625" style="12" customWidth="1"/>
    <col min="3334" max="3334" width="7.77734375" style="12" customWidth="1"/>
    <col min="3335" max="3335" width="8.44140625" style="12" customWidth="1"/>
    <col min="3336" max="3336" width="17.21875" style="12" customWidth="1"/>
    <col min="3337" max="3584" width="9.21875" style="12"/>
    <col min="3585" max="3585" width="32.77734375" style="12" customWidth="1"/>
    <col min="3586" max="3586" width="7.77734375" style="12" customWidth="1"/>
    <col min="3587" max="3587" width="8.5546875" style="12" customWidth="1"/>
    <col min="3588" max="3588" width="8.21875" style="12" customWidth="1"/>
    <col min="3589" max="3589" width="9.44140625" style="12" customWidth="1"/>
    <col min="3590" max="3590" width="7.77734375" style="12" customWidth="1"/>
    <col min="3591" max="3591" width="8.44140625" style="12" customWidth="1"/>
    <col min="3592" max="3592" width="17.21875" style="12" customWidth="1"/>
    <col min="3593" max="3840" width="9.21875" style="12"/>
    <col min="3841" max="3841" width="32.77734375" style="12" customWidth="1"/>
    <col min="3842" max="3842" width="7.77734375" style="12" customWidth="1"/>
    <col min="3843" max="3843" width="8.5546875" style="12" customWidth="1"/>
    <col min="3844" max="3844" width="8.21875" style="12" customWidth="1"/>
    <col min="3845" max="3845" width="9.44140625" style="12" customWidth="1"/>
    <col min="3846" max="3846" width="7.77734375" style="12" customWidth="1"/>
    <col min="3847" max="3847" width="8.44140625" style="12" customWidth="1"/>
    <col min="3848" max="3848" width="17.21875" style="12" customWidth="1"/>
    <col min="3849" max="4096" width="9.21875" style="12"/>
    <col min="4097" max="4097" width="32.77734375" style="12" customWidth="1"/>
    <col min="4098" max="4098" width="7.77734375" style="12" customWidth="1"/>
    <col min="4099" max="4099" width="8.5546875" style="12" customWidth="1"/>
    <col min="4100" max="4100" width="8.21875" style="12" customWidth="1"/>
    <col min="4101" max="4101" width="9.44140625" style="12" customWidth="1"/>
    <col min="4102" max="4102" width="7.77734375" style="12" customWidth="1"/>
    <col min="4103" max="4103" width="8.44140625" style="12" customWidth="1"/>
    <col min="4104" max="4104" width="17.21875" style="12" customWidth="1"/>
    <col min="4105" max="4352" width="9.21875" style="12"/>
    <col min="4353" max="4353" width="32.77734375" style="12" customWidth="1"/>
    <col min="4354" max="4354" width="7.77734375" style="12" customWidth="1"/>
    <col min="4355" max="4355" width="8.5546875" style="12" customWidth="1"/>
    <col min="4356" max="4356" width="8.21875" style="12" customWidth="1"/>
    <col min="4357" max="4357" width="9.44140625" style="12" customWidth="1"/>
    <col min="4358" max="4358" width="7.77734375" style="12" customWidth="1"/>
    <col min="4359" max="4359" width="8.44140625" style="12" customWidth="1"/>
    <col min="4360" max="4360" width="17.21875" style="12" customWidth="1"/>
    <col min="4361" max="4608" width="9.21875" style="12"/>
    <col min="4609" max="4609" width="32.77734375" style="12" customWidth="1"/>
    <col min="4610" max="4610" width="7.77734375" style="12" customWidth="1"/>
    <col min="4611" max="4611" width="8.5546875" style="12" customWidth="1"/>
    <col min="4612" max="4612" width="8.21875" style="12" customWidth="1"/>
    <col min="4613" max="4613" width="9.44140625" style="12" customWidth="1"/>
    <col min="4614" max="4614" width="7.77734375" style="12" customWidth="1"/>
    <col min="4615" max="4615" width="8.44140625" style="12" customWidth="1"/>
    <col min="4616" max="4616" width="17.21875" style="12" customWidth="1"/>
    <col min="4617" max="4864" width="9.21875" style="12"/>
    <col min="4865" max="4865" width="32.77734375" style="12" customWidth="1"/>
    <col min="4866" max="4866" width="7.77734375" style="12" customWidth="1"/>
    <col min="4867" max="4867" width="8.5546875" style="12" customWidth="1"/>
    <col min="4868" max="4868" width="8.21875" style="12" customWidth="1"/>
    <col min="4869" max="4869" width="9.44140625" style="12" customWidth="1"/>
    <col min="4870" max="4870" width="7.77734375" style="12" customWidth="1"/>
    <col min="4871" max="4871" width="8.44140625" style="12" customWidth="1"/>
    <col min="4872" max="4872" width="17.21875" style="12" customWidth="1"/>
    <col min="4873" max="5120" width="9.21875" style="12"/>
    <col min="5121" max="5121" width="32.77734375" style="12" customWidth="1"/>
    <col min="5122" max="5122" width="7.77734375" style="12" customWidth="1"/>
    <col min="5123" max="5123" width="8.5546875" style="12" customWidth="1"/>
    <col min="5124" max="5124" width="8.21875" style="12" customWidth="1"/>
    <col min="5125" max="5125" width="9.44140625" style="12" customWidth="1"/>
    <col min="5126" max="5126" width="7.77734375" style="12" customWidth="1"/>
    <col min="5127" max="5127" width="8.44140625" style="12" customWidth="1"/>
    <col min="5128" max="5128" width="17.21875" style="12" customWidth="1"/>
    <col min="5129" max="5376" width="9.21875" style="12"/>
    <col min="5377" max="5377" width="32.77734375" style="12" customWidth="1"/>
    <col min="5378" max="5378" width="7.77734375" style="12" customWidth="1"/>
    <col min="5379" max="5379" width="8.5546875" style="12" customWidth="1"/>
    <col min="5380" max="5380" width="8.21875" style="12" customWidth="1"/>
    <col min="5381" max="5381" width="9.44140625" style="12" customWidth="1"/>
    <col min="5382" max="5382" width="7.77734375" style="12" customWidth="1"/>
    <col min="5383" max="5383" width="8.44140625" style="12" customWidth="1"/>
    <col min="5384" max="5384" width="17.21875" style="12" customWidth="1"/>
    <col min="5385" max="5632" width="9.21875" style="12"/>
    <col min="5633" max="5633" width="32.77734375" style="12" customWidth="1"/>
    <col min="5634" max="5634" width="7.77734375" style="12" customWidth="1"/>
    <col min="5635" max="5635" width="8.5546875" style="12" customWidth="1"/>
    <col min="5636" max="5636" width="8.21875" style="12" customWidth="1"/>
    <col min="5637" max="5637" width="9.44140625" style="12" customWidth="1"/>
    <col min="5638" max="5638" width="7.77734375" style="12" customWidth="1"/>
    <col min="5639" max="5639" width="8.44140625" style="12" customWidth="1"/>
    <col min="5640" max="5640" width="17.21875" style="12" customWidth="1"/>
    <col min="5641" max="5888" width="9.21875" style="12"/>
    <col min="5889" max="5889" width="32.77734375" style="12" customWidth="1"/>
    <col min="5890" max="5890" width="7.77734375" style="12" customWidth="1"/>
    <col min="5891" max="5891" width="8.5546875" style="12" customWidth="1"/>
    <col min="5892" max="5892" width="8.21875" style="12" customWidth="1"/>
    <col min="5893" max="5893" width="9.44140625" style="12" customWidth="1"/>
    <col min="5894" max="5894" width="7.77734375" style="12" customWidth="1"/>
    <col min="5895" max="5895" width="8.44140625" style="12" customWidth="1"/>
    <col min="5896" max="5896" width="17.21875" style="12" customWidth="1"/>
    <col min="5897" max="6144" width="9.21875" style="12"/>
    <col min="6145" max="6145" width="32.77734375" style="12" customWidth="1"/>
    <col min="6146" max="6146" width="7.77734375" style="12" customWidth="1"/>
    <col min="6147" max="6147" width="8.5546875" style="12" customWidth="1"/>
    <col min="6148" max="6148" width="8.21875" style="12" customWidth="1"/>
    <col min="6149" max="6149" width="9.44140625" style="12" customWidth="1"/>
    <col min="6150" max="6150" width="7.77734375" style="12" customWidth="1"/>
    <col min="6151" max="6151" width="8.44140625" style="12" customWidth="1"/>
    <col min="6152" max="6152" width="17.21875" style="12" customWidth="1"/>
    <col min="6153" max="6400" width="9.21875" style="12"/>
    <col min="6401" max="6401" width="32.77734375" style="12" customWidth="1"/>
    <col min="6402" max="6402" width="7.77734375" style="12" customWidth="1"/>
    <col min="6403" max="6403" width="8.5546875" style="12" customWidth="1"/>
    <col min="6404" max="6404" width="8.21875" style="12" customWidth="1"/>
    <col min="6405" max="6405" width="9.44140625" style="12" customWidth="1"/>
    <col min="6406" max="6406" width="7.77734375" style="12" customWidth="1"/>
    <col min="6407" max="6407" width="8.44140625" style="12" customWidth="1"/>
    <col min="6408" max="6408" width="17.21875" style="12" customWidth="1"/>
    <col min="6409" max="6656" width="9.21875" style="12"/>
    <col min="6657" max="6657" width="32.77734375" style="12" customWidth="1"/>
    <col min="6658" max="6658" width="7.77734375" style="12" customWidth="1"/>
    <col min="6659" max="6659" width="8.5546875" style="12" customWidth="1"/>
    <col min="6660" max="6660" width="8.21875" style="12" customWidth="1"/>
    <col min="6661" max="6661" width="9.44140625" style="12" customWidth="1"/>
    <col min="6662" max="6662" width="7.77734375" style="12" customWidth="1"/>
    <col min="6663" max="6663" width="8.44140625" style="12" customWidth="1"/>
    <col min="6664" max="6664" width="17.21875" style="12" customWidth="1"/>
    <col min="6665" max="6912" width="9.21875" style="12"/>
    <col min="6913" max="6913" width="32.77734375" style="12" customWidth="1"/>
    <col min="6914" max="6914" width="7.77734375" style="12" customWidth="1"/>
    <col min="6915" max="6915" width="8.5546875" style="12" customWidth="1"/>
    <col min="6916" max="6916" width="8.21875" style="12" customWidth="1"/>
    <col min="6917" max="6917" width="9.44140625" style="12" customWidth="1"/>
    <col min="6918" max="6918" width="7.77734375" style="12" customWidth="1"/>
    <col min="6919" max="6919" width="8.44140625" style="12" customWidth="1"/>
    <col min="6920" max="6920" width="17.21875" style="12" customWidth="1"/>
    <col min="6921" max="7168" width="9.21875" style="12"/>
    <col min="7169" max="7169" width="32.77734375" style="12" customWidth="1"/>
    <col min="7170" max="7170" width="7.77734375" style="12" customWidth="1"/>
    <col min="7171" max="7171" width="8.5546875" style="12" customWidth="1"/>
    <col min="7172" max="7172" width="8.21875" style="12" customWidth="1"/>
    <col min="7173" max="7173" width="9.44140625" style="12" customWidth="1"/>
    <col min="7174" max="7174" width="7.77734375" style="12" customWidth="1"/>
    <col min="7175" max="7175" width="8.44140625" style="12" customWidth="1"/>
    <col min="7176" max="7176" width="17.21875" style="12" customWidth="1"/>
    <col min="7177" max="7424" width="9.21875" style="12"/>
    <col min="7425" max="7425" width="32.77734375" style="12" customWidth="1"/>
    <col min="7426" max="7426" width="7.77734375" style="12" customWidth="1"/>
    <col min="7427" max="7427" width="8.5546875" style="12" customWidth="1"/>
    <col min="7428" max="7428" width="8.21875" style="12" customWidth="1"/>
    <col min="7429" max="7429" width="9.44140625" style="12" customWidth="1"/>
    <col min="7430" max="7430" width="7.77734375" style="12" customWidth="1"/>
    <col min="7431" max="7431" width="8.44140625" style="12" customWidth="1"/>
    <col min="7432" max="7432" width="17.21875" style="12" customWidth="1"/>
    <col min="7433" max="7680" width="9.21875" style="12"/>
    <col min="7681" max="7681" width="32.77734375" style="12" customWidth="1"/>
    <col min="7682" max="7682" width="7.77734375" style="12" customWidth="1"/>
    <col min="7683" max="7683" width="8.5546875" style="12" customWidth="1"/>
    <col min="7684" max="7684" width="8.21875" style="12" customWidth="1"/>
    <col min="7685" max="7685" width="9.44140625" style="12" customWidth="1"/>
    <col min="7686" max="7686" width="7.77734375" style="12" customWidth="1"/>
    <col min="7687" max="7687" width="8.44140625" style="12" customWidth="1"/>
    <col min="7688" max="7688" width="17.21875" style="12" customWidth="1"/>
    <col min="7689" max="7936" width="9.21875" style="12"/>
    <col min="7937" max="7937" width="32.77734375" style="12" customWidth="1"/>
    <col min="7938" max="7938" width="7.77734375" style="12" customWidth="1"/>
    <col min="7939" max="7939" width="8.5546875" style="12" customWidth="1"/>
    <col min="7940" max="7940" width="8.21875" style="12" customWidth="1"/>
    <col min="7941" max="7941" width="9.44140625" style="12" customWidth="1"/>
    <col min="7942" max="7942" width="7.77734375" style="12" customWidth="1"/>
    <col min="7943" max="7943" width="8.44140625" style="12" customWidth="1"/>
    <col min="7944" max="7944" width="17.21875" style="12" customWidth="1"/>
    <col min="7945" max="8192" width="9.21875" style="12"/>
    <col min="8193" max="8193" width="32.77734375" style="12" customWidth="1"/>
    <col min="8194" max="8194" width="7.77734375" style="12" customWidth="1"/>
    <col min="8195" max="8195" width="8.5546875" style="12" customWidth="1"/>
    <col min="8196" max="8196" width="8.21875" style="12" customWidth="1"/>
    <col min="8197" max="8197" width="9.44140625" style="12" customWidth="1"/>
    <col min="8198" max="8198" width="7.77734375" style="12" customWidth="1"/>
    <col min="8199" max="8199" width="8.44140625" style="12" customWidth="1"/>
    <col min="8200" max="8200" width="17.21875" style="12" customWidth="1"/>
    <col min="8201" max="8448" width="9.21875" style="12"/>
    <col min="8449" max="8449" width="32.77734375" style="12" customWidth="1"/>
    <col min="8450" max="8450" width="7.77734375" style="12" customWidth="1"/>
    <col min="8451" max="8451" width="8.5546875" style="12" customWidth="1"/>
    <col min="8452" max="8452" width="8.21875" style="12" customWidth="1"/>
    <col min="8453" max="8453" width="9.44140625" style="12" customWidth="1"/>
    <col min="8454" max="8454" width="7.77734375" style="12" customWidth="1"/>
    <col min="8455" max="8455" width="8.44140625" style="12" customWidth="1"/>
    <col min="8456" max="8456" width="17.21875" style="12" customWidth="1"/>
    <col min="8457" max="8704" width="9.21875" style="12"/>
    <col min="8705" max="8705" width="32.77734375" style="12" customWidth="1"/>
    <col min="8706" max="8706" width="7.77734375" style="12" customWidth="1"/>
    <col min="8707" max="8707" width="8.5546875" style="12" customWidth="1"/>
    <col min="8708" max="8708" width="8.21875" style="12" customWidth="1"/>
    <col min="8709" max="8709" width="9.44140625" style="12" customWidth="1"/>
    <col min="8710" max="8710" width="7.77734375" style="12" customWidth="1"/>
    <col min="8711" max="8711" width="8.44140625" style="12" customWidth="1"/>
    <col min="8712" max="8712" width="17.21875" style="12" customWidth="1"/>
    <col min="8713" max="8960" width="9.21875" style="12"/>
    <col min="8961" max="8961" width="32.77734375" style="12" customWidth="1"/>
    <col min="8962" max="8962" width="7.77734375" style="12" customWidth="1"/>
    <col min="8963" max="8963" width="8.5546875" style="12" customWidth="1"/>
    <col min="8964" max="8964" width="8.21875" style="12" customWidth="1"/>
    <col min="8965" max="8965" width="9.44140625" style="12" customWidth="1"/>
    <col min="8966" max="8966" width="7.77734375" style="12" customWidth="1"/>
    <col min="8967" max="8967" width="8.44140625" style="12" customWidth="1"/>
    <col min="8968" max="8968" width="17.21875" style="12" customWidth="1"/>
    <col min="8969" max="9216" width="9.21875" style="12"/>
    <col min="9217" max="9217" width="32.77734375" style="12" customWidth="1"/>
    <col min="9218" max="9218" width="7.77734375" style="12" customWidth="1"/>
    <col min="9219" max="9219" width="8.5546875" style="12" customWidth="1"/>
    <col min="9220" max="9220" width="8.21875" style="12" customWidth="1"/>
    <col min="9221" max="9221" width="9.44140625" style="12" customWidth="1"/>
    <col min="9222" max="9222" width="7.77734375" style="12" customWidth="1"/>
    <col min="9223" max="9223" width="8.44140625" style="12" customWidth="1"/>
    <col min="9224" max="9224" width="17.21875" style="12" customWidth="1"/>
    <col min="9225" max="9472" width="9.21875" style="12"/>
    <col min="9473" max="9473" width="32.77734375" style="12" customWidth="1"/>
    <col min="9474" max="9474" width="7.77734375" style="12" customWidth="1"/>
    <col min="9475" max="9475" width="8.5546875" style="12" customWidth="1"/>
    <col min="9476" max="9476" width="8.21875" style="12" customWidth="1"/>
    <col min="9477" max="9477" width="9.44140625" style="12" customWidth="1"/>
    <col min="9478" max="9478" width="7.77734375" style="12" customWidth="1"/>
    <col min="9479" max="9479" width="8.44140625" style="12" customWidth="1"/>
    <col min="9480" max="9480" width="17.21875" style="12" customWidth="1"/>
    <col min="9481" max="9728" width="9.21875" style="12"/>
    <col min="9729" max="9729" width="32.77734375" style="12" customWidth="1"/>
    <col min="9730" max="9730" width="7.77734375" style="12" customWidth="1"/>
    <col min="9731" max="9731" width="8.5546875" style="12" customWidth="1"/>
    <col min="9732" max="9732" width="8.21875" style="12" customWidth="1"/>
    <col min="9733" max="9733" width="9.44140625" style="12" customWidth="1"/>
    <col min="9734" max="9734" width="7.77734375" style="12" customWidth="1"/>
    <col min="9735" max="9735" width="8.44140625" style="12" customWidth="1"/>
    <col min="9736" max="9736" width="17.21875" style="12" customWidth="1"/>
    <col min="9737" max="9984" width="9.21875" style="12"/>
    <col min="9985" max="9985" width="32.77734375" style="12" customWidth="1"/>
    <col min="9986" max="9986" width="7.77734375" style="12" customWidth="1"/>
    <col min="9987" max="9987" width="8.5546875" style="12" customWidth="1"/>
    <col min="9988" max="9988" width="8.21875" style="12" customWidth="1"/>
    <col min="9989" max="9989" width="9.44140625" style="12" customWidth="1"/>
    <col min="9990" max="9990" width="7.77734375" style="12" customWidth="1"/>
    <col min="9991" max="9991" width="8.44140625" style="12" customWidth="1"/>
    <col min="9992" max="9992" width="17.21875" style="12" customWidth="1"/>
    <col min="9993" max="10240" width="9.21875" style="12"/>
    <col min="10241" max="10241" width="32.77734375" style="12" customWidth="1"/>
    <col min="10242" max="10242" width="7.77734375" style="12" customWidth="1"/>
    <col min="10243" max="10243" width="8.5546875" style="12" customWidth="1"/>
    <col min="10244" max="10244" width="8.21875" style="12" customWidth="1"/>
    <col min="10245" max="10245" width="9.44140625" style="12" customWidth="1"/>
    <col min="10246" max="10246" width="7.77734375" style="12" customWidth="1"/>
    <col min="10247" max="10247" width="8.44140625" style="12" customWidth="1"/>
    <col min="10248" max="10248" width="17.21875" style="12" customWidth="1"/>
    <col min="10249" max="10496" width="9.21875" style="12"/>
    <col min="10497" max="10497" width="32.77734375" style="12" customWidth="1"/>
    <col min="10498" max="10498" width="7.77734375" style="12" customWidth="1"/>
    <col min="10499" max="10499" width="8.5546875" style="12" customWidth="1"/>
    <col min="10500" max="10500" width="8.21875" style="12" customWidth="1"/>
    <col min="10501" max="10501" width="9.44140625" style="12" customWidth="1"/>
    <col min="10502" max="10502" width="7.77734375" style="12" customWidth="1"/>
    <col min="10503" max="10503" width="8.44140625" style="12" customWidth="1"/>
    <col min="10504" max="10504" width="17.21875" style="12" customWidth="1"/>
    <col min="10505" max="10752" width="9.21875" style="12"/>
    <col min="10753" max="10753" width="32.77734375" style="12" customWidth="1"/>
    <col min="10754" max="10754" width="7.77734375" style="12" customWidth="1"/>
    <col min="10755" max="10755" width="8.5546875" style="12" customWidth="1"/>
    <col min="10756" max="10756" width="8.21875" style="12" customWidth="1"/>
    <col min="10757" max="10757" width="9.44140625" style="12" customWidth="1"/>
    <col min="10758" max="10758" width="7.77734375" style="12" customWidth="1"/>
    <col min="10759" max="10759" width="8.44140625" style="12" customWidth="1"/>
    <col min="10760" max="10760" width="17.21875" style="12" customWidth="1"/>
    <col min="10761" max="11008" width="9.21875" style="12"/>
    <col min="11009" max="11009" width="32.77734375" style="12" customWidth="1"/>
    <col min="11010" max="11010" width="7.77734375" style="12" customWidth="1"/>
    <col min="11011" max="11011" width="8.5546875" style="12" customWidth="1"/>
    <col min="11012" max="11012" width="8.21875" style="12" customWidth="1"/>
    <col min="11013" max="11013" width="9.44140625" style="12" customWidth="1"/>
    <col min="11014" max="11014" width="7.77734375" style="12" customWidth="1"/>
    <col min="11015" max="11015" width="8.44140625" style="12" customWidth="1"/>
    <col min="11016" max="11016" width="17.21875" style="12" customWidth="1"/>
    <col min="11017" max="11264" width="9.21875" style="12"/>
    <col min="11265" max="11265" width="32.77734375" style="12" customWidth="1"/>
    <col min="11266" max="11266" width="7.77734375" style="12" customWidth="1"/>
    <col min="11267" max="11267" width="8.5546875" style="12" customWidth="1"/>
    <col min="11268" max="11268" width="8.21875" style="12" customWidth="1"/>
    <col min="11269" max="11269" width="9.44140625" style="12" customWidth="1"/>
    <col min="11270" max="11270" width="7.77734375" style="12" customWidth="1"/>
    <col min="11271" max="11271" width="8.44140625" style="12" customWidth="1"/>
    <col min="11272" max="11272" width="17.21875" style="12" customWidth="1"/>
    <col min="11273" max="11520" width="9.21875" style="12"/>
    <col min="11521" max="11521" width="32.77734375" style="12" customWidth="1"/>
    <col min="11522" max="11522" width="7.77734375" style="12" customWidth="1"/>
    <col min="11523" max="11523" width="8.5546875" style="12" customWidth="1"/>
    <col min="11524" max="11524" width="8.21875" style="12" customWidth="1"/>
    <col min="11525" max="11525" width="9.44140625" style="12" customWidth="1"/>
    <col min="11526" max="11526" width="7.77734375" style="12" customWidth="1"/>
    <col min="11527" max="11527" width="8.44140625" style="12" customWidth="1"/>
    <col min="11528" max="11528" width="17.21875" style="12" customWidth="1"/>
    <col min="11529" max="11776" width="9.21875" style="12"/>
    <col min="11777" max="11777" width="32.77734375" style="12" customWidth="1"/>
    <col min="11778" max="11778" width="7.77734375" style="12" customWidth="1"/>
    <col min="11779" max="11779" width="8.5546875" style="12" customWidth="1"/>
    <col min="11780" max="11780" width="8.21875" style="12" customWidth="1"/>
    <col min="11781" max="11781" width="9.44140625" style="12" customWidth="1"/>
    <col min="11782" max="11782" width="7.77734375" style="12" customWidth="1"/>
    <col min="11783" max="11783" width="8.44140625" style="12" customWidth="1"/>
    <col min="11784" max="11784" width="17.21875" style="12" customWidth="1"/>
    <col min="11785" max="12032" width="9.21875" style="12"/>
    <col min="12033" max="12033" width="32.77734375" style="12" customWidth="1"/>
    <col min="12034" max="12034" width="7.77734375" style="12" customWidth="1"/>
    <col min="12035" max="12035" width="8.5546875" style="12" customWidth="1"/>
    <col min="12036" max="12036" width="8.21875" style="12" customWidth="1"/>
    <col min="12037" max="12037" width="9.44140625" style="12" customWidth="1"/>
    <col min="12038" max="12038" width="7.77734375" style="12" customWidth="1"/>
    <col min="12039" max="12039" width="8.44140625" style="12" customWidth="1"/>
    <col min="12040" max="12040" width="17.21875" style="12" customWidth="1"/>
    <col min="12041" max="12288" width="9.21875" style="12"/>
    <col min="12289" max="12289" width="32.77734375" style="12" customWidth="1"/>
    <col min="12290" max="12290" width="7.77734375" style="12" customWidth="1"/>
    <col min="12291" max="12291" width="8.5546875" style="12" customWidth="1"/>
    <col min="12292" max="12292" width="8.21875" style="12" customWidth="1"/>
    <col min="12293" max="12293" width="9.44140625" style="12" customWidth="1"/>
    <col min="12294" max="12294" width="7.77734375" style="12" customWidth="1"/>
    <col min="12295" max="12295" width="8.44140625" style="12" customWidth="1"/>
    <col min="12296" max="12296" width="17.21875" style="12" customWidth="1"/>
    <col min="12297" max="12544" width="9.21875" style="12"/>
    <col min="12545" max="12545" width="32.77734375" style="12" customWidth="1"/>
    <col min="12546" max="12546" width="7.77734375" style="12" customWidth="1"/>
    <col min="12547" max="12547" width="8.5546875" style="12" customWidth="1"/>
    <col min="12548" max="12548" width="8.21875" style="12" customWidth="1"/>
    <col min="12549" max="12549" width="9.44140625" style="12" customWidth="1"/>
    <col min="12550" max="12550" width="7.77734375" style="12" customWidth="1"/>
    <col min="12551" max="12551" width="8.44140625" style="12" customWidth="1"/>
    <col min="12552" max="12552" width="17.21875" style="12" customWidth="1"/>
    <col min="12553" max="12800" width="9.21875" style="12"/>
    <col min="12801" max="12801" width="32.77734375" style="12" customWidth="1"/>
    <col min="12802" max="12802" width="7.77734375" style="12" customWidth="1"/>
    <col min="12803" max="12803" width="8.5546875" style="12" customWidth="1"/>
    <col min="12804" max="12804" width="8.21875" style="12" customWidth="1"/>
    <col min="12805" max="12805" width="9.44140625" style="12" customWidth="1"/>
    <col min="12806" max="12806" width="7.77734375" style="12" customWidth="1"/>
    <col min="12807" max="12807" width="8.44140625" style="12" customWidth="1"/>
    <col min="12808" max="12808" width="17.21875" style="12" customWidth="1"/>
    <col min="12809" max="13056" width="9.21875" style="12"/>
    <col min="13057" max="13057" width="32.77734375" style="12" customWidth="1"/>
    <col min="13058" max="13058" width="7.77734375" style="12" customWidth="1"/>
    <col min="13059" max="13059" width="8.5546875" style="12" customWidth="1"/>
    <col min="13060" max="13060" width="8.21875" style="12" customWidth="1"/>
    <col min="13061" max="13061" width="9.44140625" style="12" customWidth="1"/>
    <col min="13062" max="13062" width="7.77734375" style="12" customWidth="1"/>
    <col min="13063" max="13063" width="8.44140625" style="12" customWidth="1"/>
    <col min="13064" max="13064" width="17.21875" style="12" customWidth="1"/>
    <col min="13065" max="13312" width="9.21875" style="12"/>
    <col min="13313" max="13313" width="32.77734375" style="12" customWidth="1"/>
    <col min="13314" max="13314" width="7.77734375" style="12" customWidth="1"/>
    <col min="13315" max="13315" width="8.5546875" style="12" customWidth="1"/>
    <col min="13316" max="13316" width="8.21875" style="12" customWidth="1"/>
    <col min="13317" max="13317" width="9.44140625" style="12" customWidth="1"/>
    <col min="13318" max="13318" width="7.77734375" style="12" customWidth="1"/>
    <col min="13319" max="13319" width="8.44140625" style="12" customWidth="1"/>
    <col min="13320" max="13320" width="17.21875" style="12" customWidth="1"/>
    <col min="13321" max="13568" width="9.21875" style="12"/>
    <col min="13569" max="13569" width="32.77734375" style="12" customWidth="1"/>
    <col min="13570" max="13570" width="7.77734375" style="12" customWidth="1"/>
    <col min="13571" max="13571" width="8.5546875" style="12" customWidth="1"/>
    <col min="13572" max="13572" width="8.21875" style="12" customWidth="1"/>
    <col min="13573" max="13573" width="9.44140625" style="12" customWidth="1"/>
    <col min="13574" max="13574" width="7.77734375" style="12" customWidth="1"/>
    <col min="13575" max="13575" width="8.44140625" style="12" customWidth="1"/>
    <col min="13576" max="13576" width="17.21875" style="12" customWidth="1"/>
    <col min="13577" max="13824" width="9.21875" style="12"/>
    <col min="13825" max="13825" width="32.77734375" style="12" customWidth="1"/>
    <col min="13826" max="13826" width="7.77734375" style="12" customWidth="1"/>
    <col min="13827" max="13827" width="8.5546875" style="12" customWidth="1"/>
    <col min="13828" max="13828" width="8.21875" style="12" customWidth="1"/>
    <col min="13829" max="13829" width="9.44140625" style="12" customWidth="1"/>
    <col min="13830" max="13830" width="7.77734375" style="12" customWidth="1"/>
    <col min="13831" max="13831" width="8.44140625" style="12" customWidth="1"/>
    <col min="13832" max="13832" width="17.21875" style="12" customWidth="1"/>
    <col min="13833" max="14080" width="9.21875" style="12"/>
    <col min="14081" max="14081" width="32.77734375" style="12" customWidth="1"/>
    <col min="14082" max="14082" width="7.77734375" style="12" customWidth="1"/>
    <col min="14083" max="14083" width="8.5546875" style="12" customWidth="1"/>
    <col min="14084" max="14084" width="8.21875" style="12" customWidth="1"/>
    <col min="14085" max="14085" width="9.44140625" style="12" customWidth="1"/>
    <col min="14086" max="14086" width="7.77734375" style="12" customWidth="1"/>
    <col min="14087" max="14087" width="8.44140625" style="12" customWidth="1"/>
    <col min="14088" max="14088" width="17.21875" style="12" customWidth="1"/>
    <col min="14089" max="14336" width="9.21875" style="12"/>
    <col min="14337" max="14337" width="32.77734375" style="12" customWidth="1"/>
    <col min="14338" max="14338" width="7.77734375" style="12" customWidth="1"/>
    <col min="14339" max="14339" width="8.5546875" style="12" customWidth="1"/>
    <col min="14340" max="14340" width="8.21875" style="12" customWidth="1"/>
    <col min="14341" max="14341" width="9.44140625" style="12" customWidth="1"/>
    <col min="14342" max="14342" width="7.77734375" style="12" customWidth="1"/>
    <col min="14343" max="14343" width="8.44140625" style="12" customWidth="1"/>
    <col min="14344" max="14344" width="17.21875" style="12" customWidth="1"/>
    <col min="14345" max="14592" width="9.21875" style="12"/>
    <col min="14593" max="14593" width="32.77734375" style="12" customWidth="1"/>
    <col min="14594" max="14594" width="7.77734375" style="12" customWidth="1"/>
    <col min="14595" max="14595" width="8.5546875" style="12" customWidth="1"/>
    <col min="14596" max="14596" width="8.21875" style="12" customWidth="1"/>
    <col min="14597" max="14597" width="9.44140625" style="12" customWidth="1"/>
    <col min="14598" max="14598" width="7.77734375" style="12" customWidth="1"/>
    <col min="14599" max="14599" width="8.44140625" style="12" customWidth="1"/>
    <col min="14600" max="14600" width="17.21875" style="12" customWidth="1"/>
    <col min="14601" max="14848" width="9.21875" style="12"/>
    <col min="14849" max="14849" width="32.77734375" style="12" customWidth="1"/>
    <col min="14850" max="14850" width="7.77734375" style="12" customWidth="1"/>
    <col min="14851" max="14851" width="8.5546875" style="12" customWidth="1"/>
    <col min="14852" max="14852" width="8.21875" style="12" customWidth="1"/>
    <col min="14853" max="14853" width="9.44140625" style="12" customWidth="1"/>
    <col min="14854" max="14854" width="7.77734375" style="12" customWidth="1"/>
    <col min="14855" max="14855" width="8.44140625" style="12" customWidth="1"/>
    <col min="14856" max="14856" width="17.21875" style="12" customWidth="1"/>
    <col min="14857" max="15104" width="9.21875" style="12"/>
    <col min="15105" max="15105" width="32.77734375" style="12" customWidth="1"/>
    <col min="15106" max="15106" width="7.77734375" style="12" customWidth="1"/>
    <col min="15107" max="15107" width="8.5546875" style="12" customWidth="1"/>
    <col min="15108" max="15108" width="8.21875" style="12" customWidth="1"/>
    <col min="15109" max="15109" width="9.44140625" style="12" customWidth="1"/>
    <col min="15110" max="15110" width="7.77734375" style="12" customWidth="1"/>
    <col min="15111" max="15111" width="8.44140625" style="12" customWidth="1"/>
    <col min="15112" max="15112" width="17.21875" style="12" customWidth="1"/>
    <col min="15113" max="15360" width="9.21875" style="12"/>
    <col min="15361" max="15361" width="32.77734375" style="12" customWidth="1"/>
    <col min="15362" max="15362" width="7.77734375" style="12" customWidth="1"/>
    <col min="15363" max="15363" width="8.5546875" style="12" customWidth="1"/>
    <col min="15364" max="15364" width="8.21875" style="12" customWidth="1"/>
    <col min="15365" max="15365" width="9.44140625" style="12" customWidth="1"/>
    <col min="15366" max="15366" width="7.77734375" style="12" customWidth="1"/>
    <col min="15367" max="15367" width="8.44140625" style="12" customWidth="1"/>
    <col min="15368" max="15368" width="17.21875" style="12" customWidth="1"/>
    <col min="15369" max="15616" width="9.21875" style="12"/>
    <col min="15617" max="15617" width="32.77734375" style="12" customWidth="1"/>
    <col min="15618" max="15618" width="7.77734375" style="12" customWidth="1"/>
    <col min="15619" max="15619" width="8.5546875" style="12" customWidth="1"/>
    <col min="15620" max="15620" width="8.21875" style="12" customWidth="1"/>
    <col min="15621" max="15621" width="9.44140625" style="12" customWidth="1"/>
    <col min="15622" max="15622" width="7.77734375" style="12" customWidth="1"/>
    <col min="15623" max="15623" width="8.44140625" style="12" customWidth="1"/>
    <col min="15624" max="15624" width="17.21875" style="12" customWidth="1"/>
    <col min="15625" max="15872" width="9.21875" style="12"/>
    <col min="15873" max="15873" width="32.77734375" style="12" customWidth="1"/>
    <col min="15874" max="15874" width="7.77734375" style="12" customWidth="1"/>
    <col min="15875" max="15875" width="8.5546875" style="12" customWidth="1"/>
    <col min="15876" max="15876" width="8.21875" style="12" customWidth="1"/>
    <col min="15877" max="15877" width="9.44140625" style="12" customWidth="1"/>
    <col min="15878" max="15878" width="7.77734375" style="12" customWidth="1"/>
    <col min="15879" max="15879" width="8.44140625" style="12" customWidth="1"/>
    <col min="15880" max="15880" width="17.21875" style="12" customWidth="1"/>
    <col min="15881" max="16128" width="9.21875" style="12"/>
    <col min="16129" max="16129" width="32.77734375" style="12" customWidth="1"/>
    <col min="16130" max="16130" width="7.77734375" style="12" customWidth="1"/>
    <col min="16131" max="16131" width="8.5546875" style="12" customWidth="1"/>
    <col min="16132" max="16132" width="8.21875" style="12" customWidth="1"/>
    <col min="16133" max="16133" width="9.44140625" style="12" customWidth="1"/>
    <col min="16134" max="16134" width="7.77734375" style="12" customWidth="1"/>
    <col min="16135" max="16135" width="8.44140625" style="12" customWidth="1"/>
    <col min="16136" max="16136" width="17.21875" style="12" customWidth="1"/>
    <col min="16137" max="16384" width="9.21875" style="12"/>
  </cols>
  <sheetData>
    <row r="1" spans="1:8" ht="61.5" customHeight="1" x14ac:dyDescent="0.3">
      <c r="A1" s="104" t="s">
        <v>256</v>
      </c>
      <c r="B1" s="104"/>
      <c r="C1" s="104"/>
      <c r="D1" s="104"/>
      <c r="E1" s="104"/>
      <c r="F1" s="104"/>
      <c r="G1" s="104"/>
      <c r="H1" s="104"/>
    </row>
    <row r="2" spans="1:8" x14ac:dyDescent="0.2">
      <c r="A2" s="98" t="s">
        <v>0</v>
      </c>
      <c r="B2" s="98"/>
      <c r="C2" s="98"/>
      <c r="D2" s="98"/>
      <c r="E2" s="98"/>
      <c r="F2" s="98"/>
      <c r="G2" s="98"/>
      <c r="H2" s="98"/>
    </row>
    <row r="3" spans="1:8" x14ac:dyDescent="0.2">
      <c r="A3" s="100" t="s">
        <v>1</v>
      </c>
      <c r="B3" s="100"/>
      <c r="C3" s="100"/>
      <c r="D3" s="100"/>
      <c r="E3" s="100"/>
      <c r="F3" s="100"/>
      <c r="G3" s="100"/>
      <c r="H3" s="100"/>
    </row>
    <row r="4" spans="1:8" x14ac:dyDescent="0.2">
      <c r="A4" s="98" t="s">
        <v>2</v>
      </c>
      <c r="B4" s="100" t="s">
        <v>3</v>
      </c>
      <c r="C4" s="100"/>
      <c r="D4" s="100"/>
      <c r="E4" s="100"/>
      <c r="F4" s="100"/>
      <c r="G4" s="98" t="s">
        <v>4</v>
      </c>
      <c r="H4" s="98" t="s">
        <v>5</v>
      </c>
    </row>
    <row r="5" spans="1:8" ht="11.55" customHeight="1" x14ac:dyDescent="0.2">
      <c r="A5" s="98"/>
      <c r="B5" s="13" t="s">
        <v>6</v>
      </c>
      <c r="C5" s="14" t="s">
        <v>7</v>
      </c>
      <c r="D5" s="14" t="s">
        <v>8</v>
      </c>
      <c r="E5" s="14" t="s">
        <v>9</v>
      </c>
      <c r="F5" s="14" t="s">
        <v>10</v>
      </c>
      <c r="G5" s="98"/>
      <c r="H5" s="98"/>
    </row>
    <row r="6" spans="1:8" x14ac:dyDescent="0.2">
      <c r="A6" s="98" t="s">
        <v>11</v>
      </c>
      <c r="B6" s="98"/>
      <c r="C6" s="99"/>
      <c r="D6" s="99"/>
      <c r="E6" s="99"/>
      <c r="F6" s="99"/>
      <c r="G6" s="98"/>
      <c r="H6" s="98"/>
    </row>
    <row r="7" spans="1:8" ht="11.55" customHeight="1" x14ac:dyDescent="0.2">
      <c r="A7" s="6" t="s">
        <v>239</v>
      </c>
      <c r="B7" s="3">
        <v>205</v>
      </c>
      <c r="C7" s="10">
        <v>6.2</v>
      </c>
      <c r="D7" s="10">
        <v>6.3</v>
      </c>
      <c r="E7" s="10">
        <v>30.3</v>
      </c>
      <c r="F7" s="10">
        <v>200.9</v>
      </c>
      <c r="G7" s="1" t="s">
        <v>240</v>
      </c>
      <c r="H7" s="16" t="s">
        <v>241</v>
      </c>
    </row>
    <row r="8" spans="1:8" ht="11.55" customHeight="1" x14ac:dyDescent="0.2">
      <c r="A8" s="6" t="s">
        <v>130</v>
      </c>
      <c r="B8" s="4">
        <v>30</v>
      </c>
      <c r="C8" s="69">
        <v>6.96</v>
      </c>
      <c r="D8" s="69">
        <v>8.85</v>
      </c>
      <c r="E8" s="69">
        <v>0</v>
      </c>
      <c r="F8" s="69">
        <v>108</v>
      </c>
      <c r="G8" s="5" t="s">
        <v>131</v>
      </c>
      <c r="H8" s="6" t="s">
        <v>132</v>
      </c>
    </row>
    <row r="9" spans="1:8" s="89" customFormat="1" ht="12" customHeight="1" x14ac:dyDescent="0.3">
      <c r="A9" s="2" t="s">
        <v>242</v>
      </c>
      <c r="B9" s="77">
        <v>200</v>
      </c>
      <c r="C9" s="10">
        <v>0.02</v>
      </c>
      <c r="D9" s="10">
        <v>0</v>
      </c>
      <c r="E9" s="10">
        <v>0</v>
      </c>
      <c r="F9" s="10">
        <v>0</v>
      </c>
      <c r="G9" s="88" t="s">
        <v>243</v>
      </c>
      <c r="H9" s="57" t="s">
        <v>15</v>
      </c>
    </row>
    <row r="10" spans="1:8" ht="11.55" customHeight="1" x14ac:dyDescent="0.2">
      <c r="A10" s="48" t="s">
        <v>27</v>
      </c>
      <c r="B10" s="5">
        <v>20</v>
      </c>
      <c r="C10" s="90">
        <v>1.3</v>
      </c>
      <c r="D10" s="90">
        <v>0.2</v>
      </c>
      <c r="E10" s="90">
        <v>8.6</v>
      </c>
      <c r="F10" s="90">
        <v>43</v>
      </c>
      <c r="G10" s="34">
        <v>11</v>
      </c>
      <c r="H10" s="2" t="s">
        <v>29</v>
      </c>
    </row>
    <row r="11" spans="1:8" s="22" customFormat="1" ht="12" customHeight="1" x14ac:dyDescent="0.2">
      <c r="A11" s="6" t="s">
        <v>31</v>
      </c>
      <c r="B11" s="4">
        <v>100</v>
      </c>
      <c r="C11" s="20">
        <v>0.4</v>
      </c>
      <c r="D11" s="20">
        <v>0.4</v>
      </c>
      <c r="E11" s="20">
        <f>19.6/2</f>
        <v>9.8000000000000007</v>
      </c>
      <c r="F11" s="20">
        <f>94/2</f>
        <v>47</v>
      </c>
      <c r="G11" s="4" t="s">
        <v>32</v>
      </c>
      <c r="H11" s="6" t="s">
        <v>33</v>
      </c>
    </row>
    <row r="12" spans="1:8" ht="11.55" customHeight="1" x14ac:dyDescent="0.2">
      <c r="A12" s="28" t="s">
        <v>17</v>
      </c>
      <c r="B12" s="13">
        <f>SUM(B7:B11)</f>
        <v>555</v>
      </c>
      <c r="C12" s="29">
        <f>SUM(C7:C11)</f>
        <v>14.88</v>
      </c>
      <c r="D12" s="29">
        <f>SUM(D7:D11)</f>
        <v>15.749999999999998</v>
      </c>
      <c r="E12" s="29">
        <f>SUM(E7:E11)</f>
        <v>48.7</v>
      </c>
      <c r="F12" s="29">
        <f>SUM(F7:F11)</f>
        <v>398.9</v>
      </c>
      <c r="G12" s="13"/>
      <c r="H12" s="6"/>
    </row>
    <row r="13" spans="1:8" x14ac:dyDescent="0.2">
      <c r="A13" s="100" t="s">
        <v>30</v>
      </c>
      <c r="B13" s="100"/>
      <c r="C13" s="100"/>
      <c r="D13" s="100"/>
      <c r="E13" s="100"/>
      <c r="F13" s="100"/>
      <c r="G13" s="100"/>
      <c r="H13" s="100"/>
    </row>
    <row r="14" spans="1:8" x14ac:dyDescent="0.2">
      <c r="A14" s="98" t="s">
        <v>2</v>
      </c>
      <c r="B14" s="100" t="s">
        <v>3</v>
      </c>
      <c r="C14" s="100"/>
      <c r="D14" s="100"/>
      <c r="E14" s="100"/>
      <c r="F14" s="100"/>
      <c r="G14" s="98" t="s">
        <v>4</v>
      </c>
      <c r="H14" s="98" t="s">
        <v>5</v>
      </c>
    </row>
    <row r="15" spans="1:8" ht="11.55" customHeight="1" x14ac:dyDescent="0.2">
      <c r="A15" s="98"/>
      <c r="B15" s="13" t="s">
        <v>6</v>
      </c>
      <c r="C15" s="14" t="s">
        <v>7</v>
      </c>
      <c r="D15" s="14" t="s">
        <v>8</v>
      </c>
      <c r="E15" s="14" t="s">
        <v>9</v>
      </c>
      <c r="F15" s="14" t="s">
        <v>10</v>
      </c>
      <c r="G15" s="98"/>
      <c r="H15" s="98"/>
    </row>
    <row r="16" spans="1:8" x14ac:dyDescent="0.2">
      <c r="A16" s="98" t="s">
        <v>11</v>
      </c>
      <c r="B16" s="98"/>
      <c r="C16" s="99"/>
      <c r="D16" s="99"/>
      <c r="E16" s="99"/>
      <c r="F16" s="99"/>
      <c r="G16" s="98"/>
      <c r="H16" s="98"/>
    </row>
    <row r="17" spans="1:8" ht="20.399999999999999" x14ac:dyDescent="0.2">
      <c r="A17" s="6" t="s">
        <v>246</v>
      </c>
      <c r="B17" s="31">
        <v>200</v>
      </c>
      <c r="C17" s="10">
        <v>28.8</v>
      </c>
      <c r="D17" s="10">
        <v>17.399999999999999</v>
      </c>
      <c r="E17" s="10">
        <v>19.2</v>
      </c>
      <c r="F17" s="10">
        <v>353.4</v>
      </c>
      <c r="G17" s="39" t="s">
        <v>247</v>
      </c>
      <c r="H17" s="2" t="s">
        <v>139</v>
      </c>
    </row>
    <row r="18" spans="1:8" s="22" customFormat="1" ht="12" customHeight="1" x14ac:dyDescent="0.2">
      <c r="A18" s="6" t="s">
        <v>31</v>
      </c>
      <c r="B18" s="4">
        <v>100</v>
      </c>
      <c r="C18" s="20">
        <v>0.4</v>
      </c>
      <c r="D18" s="20">
        <v>0.4</v>
      </c>
      <c r="E18" s="20">
        <f>19.6/2</f>
        <v>9.8000000000000007</v>
      </c>
      <c r="F18" s="20">
        <f>94/2</f>
        <v>47</v>
      </c>
      <c r="G18" s="4" t="s">
        <v>32</v>
      </c>
      <c r="H18" s="6" t="s">
        <v>33</v>
      </c>
    </row>
    <row r="19" spans="1:8" x14ac:dyDescent="0.2">
      <c r="A19" s="23" t="s">
        <v>27</v>
      </c>
      <c r="B19" s="5">
        <v>20</v>
      </c>
      <c r="C19" s="91">
        <v>1.3</v>
      </c>
      <c r="D19" s="91">
        <v>0.2</v>
      </c>
      <c r="E19" s="91">
        <v>8.6</v>
      </c>
      <c r="F19" s="91">
        <v>43</v>
      </c>
      <c r="G19" s="34">
        <v>11</v>
      </c>
      <c r="H19" s="2" t="s">
        <v>29</v>
      </c>
    </row>
    <row r="20" spans="1:8" x14ac:dyDescent="0.2">
      <c r="A20" s="43" t="s">
        <v>248</v>
      </c>
      <c r="B20" s="3">
        <v>210</v>
      </c>
      <c r="C20" s="10">
        <v>0.4</v>
      </c>
      <c r="D20" s="10">
        <v>0</v>
      </c>
      <c r="E20" s="10">
        <v>0.6</v>
      </c>
      <c r="F20" s="10">
        <v>3</v>
      </c>
      <c r="G20" s="39" t="s">
        <v>249</v>
      </c>
      <c r="H20" s="23" t="s">
        <v>36</v>
      </c>
    </row>
    <row r="21" spans="1:8" x14ac:dyDescent="0.2">
      <c r="A21" s="28" t="s">
        <v>17</v>
      </c>
      <c r="B21" s="13">
        <f>SUM(B17:B20)</f>
        <v>530</v>
      </c>
      <c r="C21" s="38">
        <f>SUM(C17:C20)</f>
        <v>30.9</v>
      </c>
      <c r="D21" s="38">
        <f>SUM(D17:D20)</f>
        <v>17.999999999999996</v>
      </c>
      <c r="E21" s="38">
        <f>SUM(E17:E20)</f>
        <v>38.200000000000003</v>
      </c>
      <c r="F21" s="38">
        <f>SUM(F17:F20)</f>
        <v>446.4</v>
      </c>
      <c r="G21" s="13"/>
      <c r="H21" s="6"/>
    </row>
    <row r="22" spans="1:8" x14ac:dyDescent="0.2">
      <c r="A22" s="100" t="s">
        <v>46</v>
      </c>
      <c r="B22" s="100"/>
      <c r="C22" s="100"/>
      <c r="D22" s="100"/>
      <c r="E22" s="100"/>
      <c r="F22" s="100"/>
      <c r="G22" s="100"/>
      <c r="H22" s="100"/>
    </row>
    <row r="23" spans="1:8" x14ac:dyDescent="0.2">
      <c r="A23" s="98" t="s">
        <v>2</v>
      </c>
      <c r="B23" s="100" t="s">
        <v>3</v>
      </c>
      <c r="C23" s="100"/>
      <c r="D23" s="100"/>
      <c r="E23" s="100"/>
      <c r="F23" s="100"/>
      <c r="G23" s="98" t="s">
        <v>4</v>
      </c>
      <c r="H23" s="98" t="s">
        <v>5</v>
      </c>
    </row>
    <row r="24" spans="1:8" ht="11.55" customHeight="1" x14ac:dyDescent="0.2">
      <c r="A24" s="98"/>
      <c r="B24" s="13" t="s">
        <v>6</v>
      </c>
      <c r="C24" s="14" t="s">
        <v>7</v>
      </c>
      <c r="D24" s="14" t="s">
        <v>8</v>
      </c>
      <c r="E24" s="14" t="s">
        <v>9</v>
      </c>
      <c r="F24" s="14" t="s">
        <v>10</v>
      </c>
      <c r="G24" s="98"/>
      <c r="H24" s="98"/>
    </row>
    <row r="25" spans="1:8" x14ac:dyDescent="0.2">
      <c r="A25" s="98" t="s">
        <v>11</v>
      </c>
      <c r="B25" s="98"/>
      <c r="C25" s="98"/>
      <c r="D25" s="98"/>
      <c r="E25" s="98"/>
      <c r="F25" s="98"/>
      <c r="G25" s="98"/>
      <c r="H25" s="98"/>
    </row>
    <row r="26" spans="1:8" s="11" customFormat="1" x14ac:dyDescent="0.2">
      <c r="A26" s="19" t="s">
        <v>260</v>
      </c>
      <c r="B26" s="7">
        <v>100</v>
      </c>
      <c r="C26" s="10">
        <v>11.3</v>
      </c>
      <c r="D26" s="10">
        <v>19.5</v>
      </c>
      <c r="E26" s="10">
        <v>2.9</v>
      </c>
      <c r="F26" s="10">
        <v>230.7</v>
      </c>
      <c r="G26" s="8" t="s">
        <v>262</v>
      </c>
      <c r="H26" s="9" t="s">
        <v>261</v>
      </c>
    </row>
    <row r="27" spans="1:8" x14ac:dyDescent="0.2">
      <c r="A27" s="2" t="s">
        <v>137</v>
      </c>
      <c r="B27" s="4">
        <v>150</v>
      </c>
      <c r="C27" s="26">
        <v>3.06</v>
      </c>
      <c r="D27" s="26">
        <v>4.8</v>
      </c>
      <c r="E27" s="26">
        <v>20.440000000000001</v>
      </c>
      <c r="F27" s="26">
        <v>137.25</v>
      </c>
      <c r="G27" s="4" t="s">
        <v>138</v>
      </c>
      <c r="H27" s="2" t="s">
        <v>20</v>
      </c>
    </row>
    <row r="28" spans="1:8" s="22" customFormat="1" ht="20.399999999999999" x14ac:dyDescent="0.2">
      <c r="A28" s="23" t="s">
        <v>48</v>
      </c>
      <c r="B28" s="5">
        <v>60</v>
      </c>
      <c r="C28" s="17">
        <v>0.66</v>
      </c>
      <c r="D28" s="17">
        <v>0.12</v>
      </c>
      <c r="E28" s="17">
        <v>2.2799999999999998</v>
      </c>
      <c r="F28" s="17">
        <v>13.2</v>
      </c>
      <c r="G28" s="5" t="s">
        <v>49</v>
      </c>
      <c r="H28" s="2" t="s">
        <v>50</v>
      </c>
    </row>
    <row r="29" spans="1:8" x14ac:dyDescent="0.2">
      <c r="A29" s="23" t="s">
        <v>27</v>
      </c>
      <c r="B29" s="5">
        <v>20</v>
      </c>
      <c r="C29" s="91">
        <v>1.3</v>
      </c>
      <c r="D29" s="91">
        <v>0.2</v>
      </c>
      <c r="E29" s="91">
        <v>8.6</v>
      </c>
      <c r="F29" s="91">
        <v>43</v>
      </c>
      <c r="G29" s="34">
        <v>11</v>
      </c>
      <c r="H29" s="2" t="s">
        <v>29</v>
      </c>
    </row>
    <row r="30" spans="1:8" s="89" customFormat="1" ht="12" customHeight="1" x14ac:dyDescent="0.3">
      <c r="A30" s="2" t="s">
        <v>242</v>
      </c>
      <c r="B30" s="77">
        <v>200</v>
      </c>
      <c r="C30" s="10">
        <v>0.02</v>
      </c>
      <c r="D30" s="10">
        <v>0</v>
      </c>
      <c r="E30" s="10">
        <v>0</v>
      </c>
      <c r="F30" s="10">
        <v>0</v>
      </c>
      <c r="G30" s="88" t="s">
        <v>243</v>
      </c>
      <c r="H30" s="57" t="s">
        <v>15</v>
      </c>
    </row>
    <row r="31" spans="1:8" x14ac:dyDescent="0.2">
      <c r="A31" s="28" t="s">
        <v>17</v>
      </c>
      <c r="B31" s="13">
        <f>SUM(B26:B30)</f>
        <v>530</v>
      </c>
      <c r="C31" s="29">
        <f>SUM(C26:C30)</f>
        <v>16.34</v>
      </c>
      <c r="D31" s="29">
        <f>SUM(D26:D30)</f>
        <v>24.62</v>
      </c>
      <c r="E31" s="29">
        <f>SUM(E26:E30)</f>
        <v>34.22</v>
      </c>
      <c r="F31" s="29">
        <f>SUM(F26:F30)</f>
        <v>424.15</v>
      </c>
      <c r="G31" s="13"/>
      <c r="H31" s="6"/>
    </row>
    <row r="32" spans="1:8" x14ac:dyDescent="0.2">
      <c r="A32" s="100" t="s">
        <v>57</v>
      </c>
      <c r="B32" s="100"/>
      <c r="C32" s="100"/>
      <c r="D32" s="100"/>
      <c r="E32" s="100"/>
      <c r="F32" s="100"/>
      <c r="G32" s="100"/>
      <c r="H32" s="100"/>
    </row>
    <row r="33" spans="1:8" x14ac:dyDescent="0.2">
      <c r="A33" s="98" t="s">
        <v>2</v>
      </c>
      <c r="B33" s="100" t="s">
        <v>3</v>
      </c>
      <c r="C33" s="100"/>
      <c r="D33" s="100"/>
      <c r="E33" s="100"/>
      <c r="F33" s="100"/>
      <c r="G33" s="98" t="s">
        <v>4</v>
      </c>
      <c r="H33" s="98" t="s">
        <v>5</v>
      </c>
    </row>
    <row r="34" spans="1:8" ht="11.55" customHeight="1" x14ac:dyDescent="0.2">
      <c r="A34" s="98"/>
      <c r="B34" s="13" t="s">
        <v>6</v>
      </c>
      <c r="C34" s="14" t="s">
        <v>7</v>
      </c>
      <c r="D34" s="14" t="s">
        <v>8</v>
      </c>
      <c r="E34" s="14" t="s">
        <v>9</v>
      </c>
      <c r="F34" s="14" t="s">
        <v>10</v>
      </c>
      <c r="G34" s="98"/>
      <c r="H34" s="98"/>
    </row>
    <row r="35" spans="1:8" x14ac:dyDescent="0.2">
      <c r="A35" s="98" t="s">
        <v>11</v>
      </c>
      <c r="B35" s="98"/>
      <c r="C35" s="98"/>
      <c r="D35" s="98"/>
      <c r="E35" s="98"/>
      <c r="F35" s="98"/>
      <c r="G35" s="98"/>
      <c r="H35" s="98"/>
    </row>
    <row r="36" spans="1:8" ht="12" customHeight="1" x14ac:dyDescent="0.2">
      <c r="A36" s="6" t="s">
        <v>108</v>
      </c>
      <c r="B36" s="31">
        <v>90</v>
      </c>
      <c r="C36" s="32">
        <v>11.8</v>
      </c>
      <c r="D36" s="32">
        <v>7.1</v>
      </c>
      <c r="E36" s="32">
        <v>8.4</v>
      </c>
      <c r="F36" s="32">
        <v>141.4</v>
      </c>
      <c r="G36" s="35" t="s">
        <v>109</v>
      </c>
      <c r="H36" s="33" t="s">
        <v>74</v>
      </c>
    </row>
    <row r="37" spans="1:8" ht="11.55" customHeight="1" x14ac:dyDescent="0.2">
      <c r="A37" s="6" t="s">
        <v>157</v>
      </c>
      <c r="B37" s="31">
        <v>100</v>
      </c>
      <c r="C37" s="32">
        <v>4.4000000000000004</v>
      </c>
      <c r="D37" s="32">
        <v>3.82</v>
      </c>
      <c r="E37" s="32">
        <v>25.3</v>
      </c>
      <c r="F37" s="32">
        <v>153</v>
      </c>
      <c r="G37" s="35" t="s">
        <v>250</v>
      </c>
      <c r="H37" s="44" t="s">
        <v>98</v>
      </c>
    </row>
    <row r="38" spans="1:8" s="22" customFormat="1" ht="20.399999999999999" x14ac:dyDescent="0.2">
      <c r="A38" s="23" t="s">
        <v>48</v>
      </c>
      <c r="B38" s="3">
        <v>100</v>
      </c>
      <c r="C38" s="10">
        <v>1.1000000000000001</v>
      </c>
      <c r="D38" s="10">
        <v>0.2</v>
      </c>
      <c r="E38" s="10">
        <v>3.8</v>
      </c>
      <c r="F38" s="10">
        <v>22</v>
      </c>
      <c r="G38" s="1" t="s">
        <v>49</v>
      </c>
      <c r="H38" s="2" t="s">
        <v>50</v>
      </c>
    </row>
    <row r="39" spans="1:8" x14ac:dyDescent="0.2">
      <c r="A39" s="23" t="s">
        <v>27</v>
      </c>
      <c r="B39" s="5">
        <v>20</v>
      </c>
      <c r="C39" s="90">
        <v>1.3</v>
      </c>
      <c r="D39" s="90">
        <v>0.2</v>
      </c>
      <c r="E39" s="90">
        <v>8.6</v>
      </c>
      <c r="F39" s="90">
        <v>43</v>
      </c>
      <c r="G39" s="34">
        <v>11</v>
      </c>
      <c r="H39" s="2" t="s">
        <v>29</v>
      </c>
    </row>
    <row r="40" spans="1:8" x14ac:dyDescent="0.2">
      <c r="A40" s="43" t="s">
        <v>248</v>
      </c>
      <c r="B40" s="3">
        <v>210</v>
      </c>
      <c r="C40" s="10">
        <v>0.4</v>
      </c>
      <c r="D40" s="10">
        <v>0</v>
      </c>
      <c r="E40" s="10">
        <v>0.6</v>
      </c>
      <c r="F40" s="10">
        <v>3</v>
      </c>
      <c r="G40" s="39" t="s">
        <v>249</v>
      </c>
      <c r="H40" s="23" t="s">
        <v>36</v>
      </c>
    </row>
    <row r="41" spans="1:8" x14ac:dyDescent="0.2">
      <c r="A41" s="28" t="s">
        <v>17</v>
      </c>
      <c r="B41" s="13">
        <f>SUM(B36:B40)</f>
        <v>520</v>
      </c>
      <c r="C41" s="14">
        <f>SUM(C36:C40)</f>
        <v>19.000000000000004</v>
      </c>
      <c r="D41" s="14">
        <f>SUM(D36:D40)</f>
        <v>11.319999999999999</v>
      </c>
      <c r="E41" s="14">
        <f>SUM(E36:E40)</f>
        <v>46.7</v>
      </c>
      <c r="F41" s="14">
        <f>SUM(F36:F40)</f>
        <v>362.4</v>
      </c>
      <c r="G41" s="13"/>
      <c r="H41" s="6"/>
    </row>
    <row r="42" spans="1:8" x14ac:dyDescent="0.2">
      <c r="A42" s="100" t="s">
        <v>65</v>
      </c>
      <c r="B42" s="100"/>
      <c r="C42" s="100"/>
      <c r="D42" s="100"/>
      <c r="E42" s="100"/>
      <c r="F42" s="100"/>
      <c r="G42" s="100"/>
      <c r="H42" s="100"/>
    </row>
    <row r="43" spans="1:8" x14ac:dyDescent="0.2">
      <c r="A43" s="98" t="s">
        <v>2</v>
      </c>
      <c r="B43" s="100" t="s">
        <v>3</v>
      </c>
      <c r="C43" s="100"/>
      <c r="D43" s="100"/>
      <c r="E43" s="100"/>
      <c r="F43" s="100"/>
      <c r="G43" s="98" t="s">
        <v>4</v>
      </c>
      <c r="H43" s="98" t="s">
        <v>5</v>
      </c>
    </row>
    <row r="44" spans="1:8" ht="11.55" customHeight="1" x14ac:dyDescent="0.2">
      <c r="A44" s="98"/>
      <c r="B44" s="13" t="s">
        <v>6</v>
      </c>
      <c r="C44" s="14" t="s">
        <v>7</v>
      </c>
      <c r="D44" s="14" t="s">
        <v>8</v>
      </c>
      <c r="E44" s="14" t="s">
        <v>9</v>
      </c>
      <c r="F44" s="14" t="s">
        <v>10</v>
      </c>
      <c r="G44" s="98"/>
      <c r="H44" s="98"/>
    </row>
    <row r="45" spans="1:8" x14ac:dyDescent="0.2">
      <c r="A45" s="98" t="s">
        <v>11</v>
      </c>
      <c r="B45" s="98"/>
      <c r="C45" s="99"/>
      <c r="D45" s="99"/>
      <c r="E45" s="99"/>
      <c r="F45" s="99"/>
      <c r="G45" s="98"/>
      <c r="H45" s="98"/>
    </row>
    <row r="46" spans="1:8" ht="11.55" customHeight="1" x14ac:dyDescent="0.2">
      <c r="A46" s="6" t="s">
        <v>251</v>
      </c>
      <c r="B46" s="3">
        <v>205</v>
      </c>
      <c r="C46" s="10">
        <v>7.26</v>
      </c>
      <c r="D46" s="10">
        <v>6.48</v>
      </c>
      <c r="E46" s="10">
        <v>30.6</v>
      </c>
      <c r="F46" s="10">
        <v>202.55</v>
      </c>
      <c r="G46" s="1" t="s">
        <v>252</v>
      </c>
      <c r="H46" s="16" t="s">
        <v>253</v>
      </c>
    </row>
    <row r="47" spans="1:8" ht="11.55" customHeight="1" x14ac:dyDescent="0.2">
      <c r="A47" s="6" t="s">
        <v>130</v>
      </c>
      <c r="B47" s="4">
        <v>20</v>
      </c>
      <c r="C47" s="69">
        <v>4.6399999999999997</v>
      </c>
      <c r="D47" s="69">
        <v>5.9</v>
      </c>
      <c r="E47" s="69">
        <v>0</v>
      </c>
      <c r="F47" s="69">
        <v>72</v>
      </c>
      <c r="G47" s="5" t="s">
        <v>131</v>
      </c>
      <c r="H47" s="6" t="s">
        <v>132</v>
      </c>
    </row>
    <row r="48" spans="1:8" x14ac:dyDescent="0.2">
      <c r="A48" s="6" t="s">
        <v>31</v>
      </c>
      <c r="B48" s="4">
        <v>100</v>
      </c>
      <c r="C48" s="17">
        <v>0.4</v>
      </c>
      <c r="D48" s="17">
        <v>0.4</v>
      </c>
      <c r="E48" s="17">
        <f>19.6/2</f>
        <v>9.8000000000000007</v>
      </c>
      <c r="F48" s="17">
        <f>94/2</f>
        <v>47</v>
      </c>
      <c r="G48" s="4" t="s">
        <v>32</v>
      </c>
      <c r="H48" s="6" t="s">
        <v>33</v>
      </c>
    </row>
    <row r="49" spans="1:8" x14ac:dyDescent="0.2">
      <c r="A49" s="23" t="s">
        <v>27</v>
      </c>
      <c r="B49" s="5">
        <v>20</v>
      </c>
      <c r="C49" s="90">
        <v>1.3</v>
      </c>
      <c r="D49" s="90">
        <v>0.2</v>
      </c>
      <c r="E49" s="90">
        <v>8.6</v>
      </c>
      <c r="F49" s="90">
        <v>43</v>
      </c>
      <c r="G49" s="34">
        <v>11</v>
      </c>
      <c r="H49" s="2" t="s">
        <v>29</v>
      </c>
    </row>
    <row r="50" spans="1:8" s="89" customFormat="1" ht="12" customHeight="1" x14ac:dyDescent="0.3">
      <c r="A50" s="2" t="s">
        <v>242</v>
      </c>
      <c r="B50" s="77">
        <v>200</v>
      </c>
      <c r="C50" s="10">
        <v>0.02</v>
      </c>
      <c r="D50" s="10">
        <v>0</v>
      </c>
      <c r="E50" s="10">
        <v>0</v>
      </c>
      <c r="F50" s="10">
        <v>0</v>
      </c>
      <c r="G50" s="88" t="s">
        <v>243</v>
      </c>
      <c r="H50" s="57" t="s">
        <v>15</v>
      </c>
    </row>
    <row r="51" spans="1:8" x14ac:dyDescent="0.2">
      <c r="A51" s="28" t="s">
        <v>17</v>
      </c>
      <c r="B51" s="13">
        <f>SUM(B46:B50)</f>
        <v>545</v>
      </c>
      <c r="C51" s="14">
        <f>SUM(C46:C50)</f>
        <v>13.62</v>
      </c>
      <c r="D51" s="14">
        <f>SUM(D46:D50)</f>
        <v>12.98</v>
      </c>
      <c r="E51" s="14">
        <f>SUM(E46:E50)</f>
        <v>49.000000000000007</v>
      </c>
      <c r="F51" s="14">
        <f>SUM(F46:F50)</f>
        <v>364.55</v>
      </c>
      <c r="G51" s="13"/>
      <c r="H51" s="6"/>
    </row>
    <row r="52" spans="1:8" x14ac:dyDescent="0.2">
      <c r="A52" s="100" t="s">
        <v>72</v>
      </c>
      <c r="B52" s="100"/>
      <c r="C52" s="100"/>
      <c r="D52" s="100"/>
      <c r="E52" s="100"/>
      <c r="F52" s="100"/>
      <c r="G52" s="100"/>
      <c r="H52" s="100"/>
    </row>
    <row r="53" spans="1:8" x14ac:dyDescent="0.2">
      <c r="A53" s="100" t="s">
        <v>1</v>
      </c>
      <c r="B53" s="100"/>
      <c r="C53" s="100"/>
      <c r="D53" s="100"/>
      <c r="E53" s="100"/>
      <c r="F53" s="100"/>
      <c r="G53" s="100"/>
      <c r="H53" s="100"/>
    </row>
    <row r="54" spans="1:8" x14ac:dyDescent="0.2">
      <c r="A54" s="98" t="s">
        <v>2</v>
      </c>
      <c r="B54" s="100" t="s">
        <v>3</v>
      </c>
      <c r="C54" s="100"/>
      <c r="D54" s="100"/>
      <c r="E54" s="100"/>
      <c r="F54" s="100"/>
      <c r="G54" s="98" t="s">
        <v>4</v>
      </c>
      <c r="H54" s="98" t="s">
        <v>5</v>
      </c>
    </row>
    <row r="55" spans="1:8" ht="11.55" customHeight="1" x14ac:dyDescent="0.2">
      <c r="A55" s="98"/>
      <c r="B55" s="13" t="s">
        <v>6</v>
      </c>
      <c r="C55" s="14" t="s">
        <v>7</v>
      </c>
      <c r="D55" s="14" t="s">
        <v>8</v>
      </c>
      <c r="E55" s="14" t="s">
        <v>9</v>
      </c>
      <c r="F55" s="14" t="s">
        <v>10</v>
      </c>
      <c r="G55" s="98"/>
      <c r="H55" s="98"/>
    </row>
    <row r="56" spans="1:8" x14ac:dyDescent="0.2">
      <c r="A56" s="98" t="s">
        <v>11</v>
      </c>
      <c r="B56" s="98"/>
      <c r="C56" s="99"/>
      <c r="D56" s="99"/>
      <c r="E56" s="99"/>
      <c r="F56" s="99"/>
      <c r="G56" s="98"/>
      <c r="H56" s="98"/>
    </row>
    <row r="57" spans="1:8" ht="11.55" customHeight="1" x14ac:dyDescent="0.2">
      <c r="A57" s="6" t="s">
        <v>239</v>
      </c>
      <c r="B57" s="3">
        <v>250</v>
      </c>
      <c r="C57" s="10">
        <v>7.5</v>
      </c>
      <c r="D57" s="10">
        <v>10.4</v>
      </c>
      <c r="E57" s="10">
        <v>36.5</v>
      </c>
      <c r="F57" s="10">
        <v>267.60000000000002</v>
      </c>
      <c r="G57" s="1" t="s">
        <v>240</v>
      </c>
      <c r="H57" s="16" t="s">
        <v>241</v>
      </c>
    </row>
    <row r="58" spans="1:8" ht="11.55" customHeight="1" x14ac:dyDescent="0.2">
      <c r="A58" s="6" t="s">
        <v>130</v>
      </c>
      <c r="B58" s="4">
        <v>30</v>
      </c>
      <c r="C58" s="69">
        <v>6.96</v>
      </c>
      <c r="D58" s="69">
        <v>8.85</v>
      </c>
      <c r="E58" s="69">
        <v>0</v>
      </c>
      <c r="F58" s="69">
        <v>108</v>
      </c>
      <c r="G58" s="5" t="s">
        <v>131</v>
      </c>
      <c r="H58" s="6" t="s">
        <v>132</v>
      </c>
    </row>
    <row r="59" spans="1:8" x14ac:dyDescent="0.2">
      <c r="A59" s="23" t="s">
        <v>27</v>
      </c>
      <c r="B59" s="5">
        <v>20</v>
      </c>
      <c r="C59" s="91">
        <v>1.3</v>
      </c>
      <c r="D59" s="91">
        <v>0.2</v>
      </c>
      <c r="E59" s="91">
        <v>8.6</v>
      </c>
      <c r="F59" s="91">
        <v>43</v>
      </c>
      <c r="G59" s="34">
        <v>11</v>
      </c>
      <c r="H59" s="2" t="s">
        <v>29</v>
      </c>
    </row>
    <row r="60" spans="1:8" s="89" customFormat="1" ht="12" customHeight="1" x14ac:dyDescent="0.3">
      <c r="A60" s="2" t="s">
        <v>242</v>
      </c>
      <c r="B60" s="77">
        <v>200</v>
      </c>
      <c r="C60" s="10">
        <v>0.02</v>
      </c>
      <c r="D60" s="10">
        <v>0</v>
      </c>
      <c r="E60" s="10">
        <v>0</v>
      </c>
      <c r="F60" s="10">
        <v>0</v>
      </c>
      <c r="G60" s="88" t="s">
        <v>243</v>
      </c>
      <c r="H60" s="57" t="s">
        <v>15</v>
      </c>
    </row>
    <row r="61" spans="1:8" x14ac:dyDescent="0.2">
      <c r="A61" s="28" t="s">
        <v>17</v>
      </c>
      <c r="B61" s="13">
        <f>SUM(B57:B60)</f>
        <v>500</v>
      </c>
      <c r="C61" s="14">
        <f>SUM(C57:C60)</f>
        <v>15.780000000000001</v>
      </c>
      <c r="D61" s="14">
        <f>SUM(D57:D60)</f>
        <v>19.45</v>
      </c>
      <c r="E61" s="14">
        <f>SUM(E57:E60)</f>
        <v>45.1</v>
      </c>
      <c r="F61" s="14">
        <f>SUM(F57:F60)</f>
        <v>418.6</v>
      </c>
      <c r="G61" s="13"/>
      <c r="H61" s="6"/>
    </row>
    <row r="62" spans="1:8" x14ac:dyDescent="0.2">
      <c r="A62" s="100" t="s">
        <v>30</v>
      </c>
      <c r="B62" s="100"/>
      <c r="C62" s="100"/>
      <c r="D62" s="100"/>
      <c r="E62" s="100"/>
      <c r="F62" s="100"/>
      <c r="G62" s="100"/>
      <c r="H62" s="100"/>
    </row>
    <row r="63" spans="1:8" x14ac:dyDescent="0.2">
      <c r="A63" s="98" t="s">
        <v>2</v>
      </c>
      <c r="B63" s="100" t="s">
        <v>3</v>
      </c>
      <c r="C63" s="100"/>
      <c r="D63" s="100"/>
      <c r="E63" s="100"/>
      <c r="F63" s="100"/>
      <c r="G63" s="98" t="s">
        <v>4</v>
      </c>
      <c r="H63" s="98" t="s">
        <v>5</v>
      </c>
    </row>
    <row r="64" spans="1:8" ht="11.55" customHeight="1" x14ac:dyDescent="0.2">
      <c r="A64" s="98"/>
      <c r="B64" s="13" t="s">
        <v>6</v>
      </c>
      <c r="C64" s="14" t="s">
        <v>7</v>
      </c>
      <c r="D64" s="14" t="s">
        <v>8</v>
      </c>
      <c r="E64" s="14" t="s">
        <v>9</v>
      </c>
      <c r="F64" s="14" t="s">
        <v>10</v>
      </c>
      <c r="G64" s="98"/>
      <c r="H64" s="98"/>
    </row>
    <row r="65" spans="1:251" x14ac:dyDescent="0.2">
      <c r="A65" s="98" t="s">
        <v>11</v>
      </c>
      <c r="B65" s="98"/>
      <c r="C65" s="98"/>
      <c r="D65" s="98"/>
      <c r="E65" s="98"/>
      <c r="F65" s="98"/>
      <c r="G65" s="98"/>
      <c r="H65" s="98"/>
    </row>
    <row r="66" spans="1:251" x14ac:dyDescent="0.2">
      <c r="A66" s="6" t="s">
        <v>122</v>
      </c>
      <c r="B66" s="5">
        <v>90</v>
      </c>
      <c r="C66" s="37">
        <v>15</v>
      </c>
      <c r="D66" s="37">
        <v>10.4</v>
      </c>
      <c r="E66" s="37">
        <v>5.9</v>
      </c>
      <c r="F66" s="37">
        <v>176</v>
      </c>
      <c r="G66" s="21" t="s">
        <v>123</v>
      </c>
      <c r="H66" s="16" t="s">
        <v>75</v>
      </c>
    </row>
    <row r="67" spans="1:251" x14ac:dyDescent="0.2">
      <c r="A67" s="40" t="s">
        <v>93</v>
      </c>
      <c r="B67" s="41">
        <v>180</v>
      </c>
      <c r="C67" s="10">
        <v>3.72</v>
      </c>
      <c r="D67" s="10">
        <v>5.82</v>
      </c>
      <c r="E67" s="10">
        <v>16.97</v>
      </c>
      <c r="F67" s="10">
        <v>135.18</v>
      </c>
      <c r="G67" s="42" t="s">
        <v>94</v>
      </c>
      <c r="H67" s="9" t="s">
        <v>95</v>
      </c>
    </row>
    <row r="68" spans="1:251" x14ac:dyDescent="0.2">
      <c r="A68" s="23" t="s">
        <v>27</v>
      </c>
      <c r="B68" s="5">
        <v>40</v>
      </c>
      <c r="C68" s="17">
        <v>2.6</v>
      </c>
      <c r="D68" s="17">
        <v>0.4</v>
      </c>
      <c r="E68" s="17">
        <v>17.2</v>
      </c>
      <c r="F68" s="17">
        <v>85</v>
      </c>
      <c r="G68" s="5" t="s">
        <v>28</v>
      </c>
      <c r="H68" s="6" t="s">
        <v>29</v>
      </c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</row>
    <row r="69" spans="1:251" x14ac:dyDescent="0.2">
      <c r="A69" s="43" t="s">
        <v>248</v>
      </c>
      <c r="B69" s="3">
        <v>210</v>
      </c>
      <c r="C69" s="10">
        <v>0.4</v>
      </c>
      <c r="D69" s="10">
        <v>0</v>
      </c>
      <c r="E69" s="10">
        <v>0.6</v>
      </c>
      <c r="F69" s="10">
        <v>3</v>
      </c>
      <c r="G69" s="39" t="s">
        <v>249</v>
      </c>
      <c r="H69" s="23" t="s">
        <v>36</v>
      </c>
    </row>
    <row r="70" spans="1:251" x14ac:dyDescent="0.2">
      <c r="A70" s="28" t="s">
        <v>17</v>
      </c>
      <c r="B70" s="13">
        <f>SUM(B66:B69)</f>
        <v>520</v>
      </c>
      <c r="C70" s="14">
        <f>SUM(C66:C69)</f>
        <v>21.72</v>
      </c>
      <c r="D70" s="14">
        <f>SUM(D66:D69)</f>
        <v>16.619999999999997</v>
      </c>
      <c r="E70" s="14">
        <f>SUM(E66:E69)</f>
        <v>40.669999999999995</v>
      </c>
      <c r="F70" s="14">
        <f>SUM(F66:F69)</f>
        <v>399.18</v>
      </c>
      <c r="G70" s="13"/>
      <c r="H70" s="6"/>
    </row>
    <row r="71" spans="1:251" x14ac:dyDescent="0.2">
      <c r="A71" s="100" t="s">
        <v>46</v>
      </c>
      <c r="B71" s="100"/>
      <c r="C71" s="100"/>
      <c r="D71" s="100"/>
      <c r="E71" s="100"/>
      <c r="F71" s="100"/>
      <c r="G71" s="100"/>
      <c r="H71" s="100"/>
    </row>
    <row r="72" spans="1:251" x14ac:dyDescent="0.2">
      <c r="A72" s="98" t="s">
        <v>2</v>
      </c>
      <c r="B72" s="100" t="s">
        <v>3</v>
      </c>
      <c r="C72" s="100"/>
      <c r="D72" s="100"/>
      <c r="E72" s="100"/>
      <c r="F72" s="100"/>
      <c r="G72" s="98" t="s">
        <v>4</v>
      </c>
      <c r="H72" s="98" t="s">
        <v>5</v>
      </c>
    </row>
    <row r="73" spans="1:251" ht="11.55" customHeight="1" x14ac:dyDescent="0.2">
      <c r="A73" s="98"/>
      <c r="B73" s="13" t="s">
        <v>6</v>
      </c>
      <c r="C73" s="14" t="s">
        <v>7</v>
      </c>
      <c r="D73" s="14" t="s">
        <v>8</v>
      </c>
      <c r="E73" s="14" t="s">
        <v>9</v>
      </c>
      <c r="F73" s="14" t="s">
        <v>10</v>
      </c>
      <c r="G73" s="98"/>
      <c r="H73" s="98"/>
    </row>
    <row r="74" spans="1:251" x14ac:dyDescent="0.2">
      <c r="A74" s="98" t="s">
        <v>11</v>
      </c>
      <c r="B74" s="98"/>
      <c r="C74" s="99"/>
      <c r="D74" s="99"/>
      <c r="E74" s="99"/>
      <c r="F74" s="99"/>
      <c r="G74" s="98"/>
      <c r="H74" s="98"/>
    </row>
    <row r="75" spans="1:251" ht="12" customHeight="1" x14ac:dyDescent="0.2">
      <c r="A75" s="6" t="s">
        <v>244</v>
      </c>
      <c r="B75" s="31">
        <v>90</v>
      </c>
      <c r="C75" s="10">
        <v>15.1</v>
      </c>
      <c r="D75" s="10">
        <v>8.8000000000000007</v>
      </c>
      <c r="E75" s="10">
        <v>8.4</v>
      </c>
      <c r="F75" s="10">
        <v>174.9</v>
      </c>
      <c r="G75" s="39" t="s">
        <v>245</v>
      </c>
      <c r="H75" s="2" t="s">
        <v>71</v>
      </c>
    </row>
    <row r="76" spans="1:251" x14ac:dyDescent="0.2">
      <c r="A76" s="2" t="s">
        <v>137</v>
      </c>
      <c r="B76" s="4">
        <v>150</v>
      </c>
      <c r="C76" s="25">
        <v>3.06</v>
      </c>
      <c r="D76" s="25">
        <v>4.8</v>
      </c>
      <c r="E76" s="25">
        <v>20.440000000000001</v>
      </c>
      <c r="F76" s="25">
        <v>137.25</v>
      </c>
      <c r="G76" s="4" t="s">
        <v>138</v>
      </c>
      <c r="H76" s="2" t="s">
        <v>20</v>
      </c>
    </row>
    <row r="77" spans="1:251" ht="24" customHeight="1" x14ac:dyDescent="0.2">
      <c r="A77" s="23" t="s">
        <v>48</v>
      </c>
      <c r="B77" s="5">
        <v>60</v>
      </c>
      <c r="C77" s="17">
        <v>0.66</v>
      </c>
      <c r="D77" s="17">
        <v>0.12</v>
      </c>
      <c r="E77" s="17">
        <v>2.2799999999999998</v>
      </c>
      <c r="F77" s="17">
        <v>13.2</v>
      </c>
      <c r="G77" s="5" t="s">
        <v>49</v>
      </c>
      <c r="H77" s="2" t="s">
        <v>50</v>
      </c>
    </row>
    <row r="78" spans="1:251" ht="12.6" customHeight="1" x14ac:dyDescent="0.2">
      <c r="A78" s="23" t="s">
        <v>27</v>
      </c>
      <c r="B78" s="5">
        <v>20</v>
      </c>
      <c r="C78" s="92">
        <v>1.3</v>
      </c>
      <c r="D78" s="92">
        <v>0.2</v>
      </c>
      <c r="E78" s="92">
        <v>8.6</v>
      </c>
      <c r="F78" s="92">
        <v>43</v>
      </c>
      <c r="G78" s="34">
        <v>11</v>
      </c>
      <c r="H78" s="2" t="s">
        <v>29</v>
      </c>
    </row>
    <row r="79" spans="1:251" s="89" customFormat="1" ht="12" customHeight="1" x14ac:dyDescent="0.3">
      <c r="A79" s="2" t="s">
        <v>242</v>
      </c>
      <c r="B79" s="77">
        <v>200</v>
      </c>
      <c r="C79" s="10">
        <v>0.02</v>
      </c>
      <c r="D79" s="10">
        <v>0</v>
      </c>
      <c r="E79" s="10">
        <v>0</v>
      </c>
      <c r="F79" s="10">
        <v>0</v>
      </c>
      <c r="G79" s="88" t="s">
        <v>243</v>
      </c>
      <c r="H79" s="57" t="s">
        <v>15</v>
      </c>
    </row>
    <row r="80" spans="1:251" x14ac:dyDescent="0.2">
      <c r="A80" s="28" t="s">
        <v>17</v>
      </c>
      <c r="B80" s="13">
        <f>SUM(B75:B79)</f>
        <v>520</v>
      </c>
      <c r="C80" s="29">
        <f>SUM(C75:C79)</f>
        <v>20.14</v>
      </c>
      <c r="D80" s="29">
        <f>SUM(D75:D79)</f>
        <v>13.92</v>
      </c>
      <c r="E80" s="29">
        <f>SUM(E75:E79)</f>
        <v>39.720000000000006</v>
      </c>
      <c r="F80" s="29">
        <f>SUM(F75:F79)</f>
        <v>368.34999999999997</v>
      </c>
      <c r="G80" s="13"/>
      <c r="H80" s="6"/>
    </row>
    <row r="81" spans="1:8" x14ac:dyDescent="0.2">
      <c r="A81" s="100" t="s">
        <v>57</v>
      </c>
      <c r="B81" s="100"/>
      <c r="C81" s="100"/>
      <c r="D81" s="100"/>
      <c r="E81" s="100"/>
      <c r="F81" s="100"/>
      <c r="G81" s="100"/>
      <c r="H81" s="100"/>
    </row>
    <row r="82" spans="1:8" x14ac:dyDescent="0.2">
      <c r="A82" s="98" t="s">
        <v>2</v>
      </c>
      <c r="B82" s="100" t="s">
        <v>3</v>
      </c>
      <c r="C82" s="100"/>
      <c r="D82" s="100"/>
      <c r="E82" s="100"/>
      <c r="F82" s="100"/>
      <c r="G82" s="98" t="s">
        <v>4</v>
      </c>
      <c r="H82" s="98" t="s">
        <v>5</v>
      </c>
    </row>
    <row r="83" spans="1:8" ht="11.55" customHeight="1" x14ac:dyDescent="0.2">
      <c r="A83" s="98"/>
      <c r="B83" s="13" t="s">
        <v>6</v>
      </c>
      <c r="C83" s="14" t="s">
        <v>7</v>
      </c>
      <c r="D83" s="14" t="s">
        <v>8</v>
      </c>
      <c r="E83" s="14" t="s">
        <v>9</v>
      </c>
      <c r="F83" s="14" t="s">
        <v>10</v>
      </c>
      <c r="G83" s="98"/>
      <c r="H83" s="98"/>
    </row>
    <row r="84" spans="1:8" x14ac:dyDescent="0.2">
      <c r="A84" s="98" t="s">
        <v>11</v>
      </c>
      <c r="B84" s="98"/>
      <c r="C84" s="98"/>
      <c r="D84" s="98"/>
      <c r="E84" s="98"/>
      <c r="F84" s="98"/>
      <c r="G84" s="98"/>
      <c r="H84" s="98"/>
    </row>
    <row r="85" spans="1:8" ht="12.75" customHeight="1" x14ac:dyDescent="0.2">
      <c r="A85" s="6" t="s">
        <v>254</v>
      </c>
      <c r="B85" s="3">
        <v>200</v>
      </c>
      <c r="C85" s="10">
        <v>29.7</v>
      </c>
      <c r="D85" s="10">
        <v>22.5</v>
      </c>
      <c r="E85" s="10">
        <v>19.3</v>
      </c>
      <c r="F85" s="10">
        <v>400.9</v>
      </c>
      <c r="G85" s="39" t="s">
        <v>255</v>
      </c>
      <c r="H85" s="6" t="s">
        <v>151</v>
      </c>
    </row>
    <row r="86" spans="1:8" s="22" customFormat="1" x14ac:dyDescent="0.2">
      <c r="A86" s="6" t="s">
        <v>31</v>
      </c>
      <c r="B86" s="4">
        <v>100</v>
      </c>
      <c r="C86" s="69">
        <v>0.4</v>
      </c>
      <c r="D86" s="69">
        <v>0.4</v>
      </c>
      <c r="E86" s="69">
        <f>19.6/2</f>
        <v>9.8000000000000007</v>
      </c>
      <c r="F86" s="69">
        <f>94/2</f>
        <v>47</v>
      </c>
      <c r="G86" s="4" t="s">
        <v>32</v>
      </c>
      <c r="H86" s="6" t="s">
        <v>33</v>
      </c>
    </row>
    <row r="87" spans="1:8" x14ac:dyDescent="0.2">
      <c r="A87" s="23" t="s">
        <v>27</v>
      </c>
      <c r="B87" s="5">
        <v>20</v>
      </c>
      <c r="C87" s="92">
        <v>1.3</v>
      </c>
      <c r="D87" s="92">
        <v>0.2</v>
      </c>
      <c r="E87" s="92">
        <v>8.6</v>
      </c>
      <c r="F87" s="92">
        <v>43</v>
      </c>
      <c r="G87" s="34">
        <v>11</v>
      </c>
      <c r="H87" s="2" t="s">
        <v>29</v>
      </c>
    </row>
    <row r="88" spans="1:8" x14ac:dyDescent="0.2">
      <c r="A88" s="43" t="s">
        <v>248</v>
      </c>
      <c r="B88" s="3">
        <v>210</v>
      </c>
      <c r="C88" s="10">
        <v>0.4</v>
      </c>
      <c r="D88" s="10">
        <v>0</v>
      </c>
      <c r="E88" s="10">
        <v>0.6</v>
      </c>
      <c r="F88" s="10">
        <v>3</v>
      </c>
      <c r="G88" s="39" t="s">
        <v>249</v>
      </c>
      <c r="H88" s="23" t="s">
        <v>36</v>
      </c>
    </row>
    <row r="89" spans="1:8" x14ac:dyDescent="0.2">
      <c r="A89" s="28" t="s">
        <v>17</v>
      </c>
      <c r="B89" s="13">
        <f>SUM(B85:B88)</f>
        <v>530</v>
      </c>
      <c r="C89" s="29">
        <f>SUM(C85:C88)</f>
        <v>31.799999999999997</v>
      </c>
      <c r="D89" s="29">
        <f>SUM(D85:D88)</f>
        <v>23.099999999999998</v>
      </c>
      <c r="E89" s="29">
        <f>SUM(E85:E88)</f>
        <v>38.300000000000004</v>
      </c>
      <c r="F89" s="29">
        <f>SUM(F85:F88)</f>
        <v>493.9</v>
      </c>
      <c r="G89" s="13"/>
      <c r="H89" s="6"/>
    </row>
    <row r="90" spans="1:8" x14ac:dyDescent="0.2">
      <c r="A90" s="100" t="s">
        <v>65</v>
      </c>
      <c r="B90" s="100"/>
      <c r="C90" s="100"/>
      <c r="D90" s="100"/>
      <c r="E90" s="100"/>
      <c r="F90" s="100"/>
      <c r="G90" s="100"/>
      <c r="H90" s="100"/>
    </row>
    <row r="91" spans="1:8" x14ac:dyDescent="0.2">
      <c r="A91" s="98" t="s">
        <v>2</v>
      </c>
      <c r="B91" s="100" t="s">
        <v>3</v>
      </c>
      <c r="C91" s="100"/>
      <c r="D91" s="100"/>
      <c r="E91" s="100"/>
      <c r="F91" s="100"/>
      <c r="G91" s="98" t="s">
        <v>4</v>
      </c>
      <c r="H91" s="98" t="s">
        <v>5</v>
      </c>
    </row>
    <row r="92" spans="1:8" ht="11.55" customHeight="1" x14ac:dyDescent="0.2">
      <c r="A92" s="98"/>
      <c r="B92" s="13" t="s">
        <v>6</v>
      </c>
      <c r="C92" s="14" t="s">
        <v>7</v>
      </c>
      <c r="D92" s="14" t="s">
        <v>8</v>
      </c>
      <c r="E92" s="14" t="s">
        <v>9</v>
      </c>
      <c r="F92" s="14" t="s">
        <v>10</v>
      </c>
      <c r="G92" s="98"/>
      <c r="H92" s="98"/>
    </row>
    <row r="93" spans="1:8" x14ac:dyDescent="0.2">
      <c r="A93" s="98" t="s">
        <v>11</v>
      </c>
      <c r="B93" s="98"/>
      <c r="C93" s="99"/>
      <c r="D93" s="99"/>
      <c r="E93" s="99"/>
      <c r="F93" s="99"/>
      <c r="G93" s="98"/>
      <c r="H93" s="98"/>
    </row>
    <row r="94" spans="1:8" ht="10.95" customHeight="1" x14ac:dyDescent="0.2">
      <c r="A94" s="58" t="s">
        <v>164</v>
      </c>
      <c r="B94" s="3">
        <v>90</v>
      </c>
      <c r="C94" s="10">
        <v>12.7</v>
      </c>
      <c r="D94" s="10">
        <v>13.8</v>
      </c>
      <c r="E94" s="10">
        <v>2.9</v>
      </c>
      <c r="F94" s="10">
        <v>185.3</v>
      </c>
      <c r="G94" s="1" t="s">
        <v>165</v>
      </c>
      <c r="H94" s="2" t="s">
        <v>126</v>
      </c>
    </row>
    <row r="95" spans="1:8" ht="12" customHeight="1" x14ac:dyDescent="0.2">
      <c r="A95" s="23" t="s">
        <v>145</v>
      </c>
      <c r="B95" s="5">
        <v>150</v>
      </c>
      <c r="C95" s="69">
        <v>8.6</v>
      </c>
      <c r="D95" s="69">
        <v>6.09</v>
      </c>
      <c r="E95" s="69">
        <v>38.64</v>
      </c>
      <c r="F95" s="69">
        <v>243.75</v>
      </c>
      <c r="G95" s="4" t="s">
        <v>146</v>
      </c>
      <c r="H95" s="2" t="s">
        <v>60</v>
      </c>
    </row>
    <row r="96" spans="1:8" ht="20.399999999999999" x14ac:dyDescent="0.2">
      <c r="A96" s="23" t="s">
        <v>183</v>
      </c>
      <c r="B96" s="3">
        <v>60</v>
      </c>
      <c r="C96" s="10">
        <v>0.42</v>
      </c>
      <c r="D96" s="10">
        <v>0.06</v>
      </c>
      <c r="E96" s="10">
        <v>1.1399999999999999</v>
      </c>
      <c r="F96" s="10">
        <v>7.2</v>
      </c>
      <c r="G96" s="1" t="s">
        <v>184</v>
      </c>
      <c r="H96" s="2" t="s">
        <v>50</v>
      </c>
    </row>
    <row r="97" spans="1:8" x14ac:dyDescent="0.2">
      <c r="A97" s="43" t="s">
        <v>248</v>
      </c>
      <c r="B97" s="3">
        <v>210</v>
      </c>
      <c r="C97" s="10">
        <v>0.4</v>
      </c>
      <c r="D97" s="10">
        <v>0</v>
      </c>
      <c r="E97" s="10">
        <v>0.6</v>
      </c>
      <c r="F97" s="10">
        <v>3</v>
      </c>
      <c r="G97" s="39" t="s">
        <v>249</v>
      </c>
      <c r="H97" s="23" t="s">
        <v>36</v>
      </c>
    </row>
    <row r="98" spans="1:8" x14ac:dyDescent="0.2">
      <c r="A98" s="28" t="s">
        <v>17</v>
      </c>
      <c r="B98" s="13">
        <f>SUM(B94:B97)</f>
        <v>510</v>
      </c>
      <c r="C98" s="13">
        <f>SUM(C94:C97)</f>
        <v>22.119999999999997</v>
      </c>
      <c r="D98" s="13">
        <f>SUM(D94:D97)</f>
        <v>19.95</v>
      </c>
      <c r="E98" s="13">
        <f>SUM(E94:E97)</f>
        <v>43.28</v>
      </c>
      <c r="F98" s="13">
        <f>SUM(F94:F97)</f>
        <v>439.25</v>
      </c>
      <c r="G98" s="13"/>
      <c r="H98" s="6"/>
    </row>
  </sheetData>
  <mergeCells count="63">
    <mergeCell ref="A1:H1"/>
    <mergeCell ref="A2:H2"/>
    <mergeCell ref="A3:H3"/>
    <mergeCell ref="A4:A5"/>
    <mergeCell ref="B4:F4"/>
    <mergeCell ref="G4:G5"/>
    <mergeCell ref="H4:H5"/>
    <mergeCell ref="A6:H6"/>
    <mergeCell ref="A13:H13"/>
    <mergeCell ref="A14:A15"/>
    <mergeCell ref="B14:F14"/>
    <mergeCell ref="G14:G15"/>
    <mergeCell ref="H14:H15"/>
    <mergeCell ref="A16:H16"/>
    <mergeCell ref="A22:H22"/>
    <mergeCell ref="A23:A24"/>
    <mergeCell ref="B23:F23"/>
    <mergeCell ref="G23:G24"/>
    <mergeCell ref="H23:H24"/>
    <mergeCell ref="A25:H25"/>
    <mergeCell ref="A32:H32"/>
    <mergeCell ref="A33:A34"/>
    <mergeCell ref="B33:F33"/>
    <mergeCell ref="G33:G34"/>
    <mergeCell ref="H33:H34"/>
    <mergeCell ref="A35:H35"/>
    <mergeCell ref="A42:H42"/>
    <mergeCell ref="A43:A44"/>
    <mergeCell ref="B43:F43"/>
    <mergeCell ref="G43:G44"/>
    <mergeCell ref="H43:H44"/>
    <mergeCell ref="A45:H45"/>
    <mergeCell ref="A52:H52"/>
    <mergeCell ref="A53:H53"/>
    <mergeCell ref="A54:A55"/>
    <mergeCell ref="B54:F54"/>
    <mergeCell ref="G54:G55"/>
    <mergeCell ref="H54:H55"/>
    <mergeCell ref="A56:H56"/>
    <mergeCell ref="A62:H62"/>
    <mergeCell ref="A63:A64"/>
    <mergeCell ref="B63:F63"/>
    <mergeCell ref="G63:G64"/>
    <mergeCell ref="H63:H64"/>
    <mergeCell ref="A65:H65"/>
    <mergeCell ref="A71:H71"/>
    <mergeCell ref="A72:A73"/>
    <mergeCell ref="B72:F72"/>
    <mergeCell ref="G72:G73"/>
    <mergeCell ref="H72:H73"/>
    <mergeCell ref="A74:H74"/>
    <mergeCell ref="A81:H81"/>
    <mergeCell ref="A82:A83"/>
    <mergeCell ref="B82:F82"/>
    <mergeCell ref="G82:G83"/>
    <mergeCell ref="H82:H83"/>
    <mergeCell ref="A93:H93"/>
    <mergeCell ref="A84:H84"/>
    <mergeCell ref="A90:H90"/>
    <mergeCell ref="A91:A92"/>
    <mergeCell ref="B91:F91"/>
    <mergeCell ref="G91:G92"/>
    <mergeCell ref="H91:H92"/>
  </mergeCells>
  <pageMargins left="0.19685039370078741" right="0.19685039370078741" top="0.19685039370078741" bottom="0.19685039370078741" header="0.19685039370078741" footer="0.19685039370078741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4"/>
  <sheetViews>
    <sheetView tabSelected="1" zoomScale="130" zoomScaleNormal="130" workbookViewId="0">
      <pane ySplit="1" topLeftCell="A2" activePane="bottomLeft" state="frozen"/>
      <selection pane="bottomLeft" sqref="A1:H1"/>
    </sheetView>
  </sheetViews>
  <sheetFormatPr defaultRowHeight="10.199999999999999" x14ac:dyDescent="0.2"/>
  <cols>
    <col min="1" max="1" width="32.77734375" style="12" customWidth="1"/>
    <col min="2" max="2" width="7.77734375" style="12" customWidth="1"/>
    <col min="3" max="3" width="8.5546875" style="70" customWidth="1"/>
    <col min="4" max="4" width="8.21875" style="70" customWidth="1"/>
    <col min="5" max="5" width="9.44140625" style="70" customWidth="1"/>
    <col min="6" max="6" width="7.77734375" style="70" customWidth="1"/>
    <col min="7" max="7" width="8.44140625" style="12" customWidth="1"/>
    <col min="8" max="8" width="17.21875" style="12" customWidth="1"/>
    <col min="9" max="256" width="9.21875" style="12"/>
    <col min="257" max="257" width="32.77734375" style="12" customWidth="1"/>
    <col min="258" max="258" width="7.77734375" style="12" customWidth="1"/>
    <col min="259" max="259" width="8.5546875" style="12" customWidth="1"/>
    <col min="260" max="260" width="8.21875" style="12" customWidth="1"/>
    <col min="261" max="261" width="9.44140625" style="12" customWidth="1"/>
    <col min="262" max="262" width="7.77734375" style="12" customWidth="1"/>
    <col min="263" max="263" width="8.44140625" style="12" customWidth="1"/>
    <col min="264" max="264" width="17.21875" style="12" customWidth="1"/>
    <col min="265" max="512" width="9.21875" style="12"/>
    <col min="513" max="513" width="32.77734375" style="12" customWidth="1"/>
    <col min="514" max="514" width="7.77734375" style="12" customWidth="1"/>
    <col min="515" max="515" width="8.5546875" style="12" customWidth="1"/>
    <col min="516" max="516" width="8.21875" style="12" customWidth="1"/>
    <col min="517" max="517" width="9.44140625" style="12" customWidth="1"/>
    <col min="518" max="518" width="7.77734375" style="12" customWidth="1"/>
    <col min="519" max="519" width="8.44140625" style="12" customWidth="1"/>
    <col min="520" max="520" width="17.21875" style="12" customWidth="1"/>
    <col min="521" max="768" width="9.21875" style="12"/>
    <col min="769" max="769" width="32.77734375" style="12" customWidth="1"/>
    <col min="770" max="770" width="7.77734375" style="12" customWidth="1"/>
    <col min="771" max="771" width="8.5546875" style="12" customWidth="1"/>
    <col min="772" max="772" width="8.21875" style="12" customWidth="1"/>
    <col min="773" max="773" width="9.44140625" style="12" customWidth="1"/>
    <col min="774" max="774" width="7.77734375" style="12" customWidth="1"/>
    <col min="775" max="775" width="8.44140625" style="12" customWidth="1"/>
    <col min="776" max="776" width="17.21875" style="12" customWidth="1"/>
    <col min="777" max="1024" width="9.21875" style="12"/>
    <col min="1025" max="1025" width="32.77734375" style="12" customWidth="1"/>
    <col min="1026" max="1026" width="7.77734375" style="12" customWidth="1"/>
    <col min="1027" max="1027" width="8.5546875" style="12" customWidth="1"/>
    <col min="1028" max="1028" width="8.21875" style="12" customWidth="1"/>
    <col min="1029" max="1029" width="9.44140625" style="12" customWidth="1"/>
    <col min="1030" max="1030" width="7.77734375" style="12" customWidth="1"/>
    <col min="1031" max="1031" width="8.44140625" style="12" customWidth="1"/>
    <col min="1032" max="1032" width="17.21875" style="12" customWidth="1"/>
    <col min="1033" max="1280" width="9.21875" style="12"/>
    <col min="1281" max="1281" width="32.77734375" style="12" customWidth="1"/>
    <col min="1282" max="1282" width="7.77734375" style="12" customWidth="1"/>
    <col min="1283" max="1283" width="8.5546875" style="12" customWidth="1"/>
    <col min="1284" max="1284" width="8.21875" style="12" customWidth="1"/>
    <col min="1285" max="1285" width="9.44140625" style="12" customWidth="1"/>
    <col min="1286" max="1286" width="7.77734375" style="12" customWidth="1"/>
    <col min="1287" max="1287" width="8.44140625" style="12" customWidth="1"/>
    <col min="1288" max="1288" width="17.21875" style="12" customWidth="1"/>
    <col min="1289" max="1536" width="9.21875" style="12"/>
    <col min="1537" max="1537" width="32.77734375" style="12" customWidth="1"/>
    <col min="1538" max="1538" width="7.77734375" style="12" customWidth="1"/>
    <col min="1539" max="1539" width="8.5546875" style="12" customWidth="1"/>
    <col min="1540" max="1540" width="8.21875" style="12" customWidth="1"/>
    <col min="1541" max="1541" width="9.44140625" style="12" customWidth="1"/>
    <col min="1542" max="1542" width="7.77734375" style="12" customWidth="1"/>
    <col min="1543" max="1543" width="8.44140625" style="12" customWidth="1"/>
    <col min="1544" max="1544" width="17.21875" style="12" customWidth="1"/>
    <col min="1545" max="1792" width="9.21875" style="12"/>
    <col min="1793" max="1793" width="32.77734375" style="12" customWidth="1"/>
    <col min="1794" max="1794" width="7.77734375" style="12" customWidth="1"/>
    <col min="1795" max="1795" width="8.5546875" style="12" customWidth="1"/>
    <col min="1796" max="1796" width="8.21875" style="12" customWidth="1"/>
    <col min="1797" max="1797" width="9.44140625" style="12" customWidth="1"/>
    <col min="1798" max="1798" width="7.77734375" style="12" customWidth="1"/>
    <col min="1799" max="1799" width="8.44140625" style="12" customWidth="1"/>
    <col min="1800" max="1800" width="17.21875" style="12" customWidth="1"/>
    <col min="1801" max="2048" width="9.21875" style="12"/>
    <col min="2049" max="2049" width="32.77734375" style="12" customWidth="1"/>
    <col min="2050" max="2050" width="7.77734375" style="12" customWidth="1"/>
    <col min="2051" max="2051" width="8.5546875" style="12" customWidth="1"/>
    <col min="2052" max="2052" width="8.21875" style="12" customWidth="1"/>
    <col min="2053" max="2053" width="9.44140625" style="12" customWidth="1"/>
    <col min="2054" max="2054" width="7.77734375" style="12" customWidth="1"/>
    <col min="2055" max="2055" width="8.44140625" style="12" customWidth="1"/>
    <col min="2056" max="2056" width="17.21875" style="12" customWidth="1"/>
    <col min="2057" max="2304" width="9.21875" style="12"/>
    <col min="2305" max="2305" width="32.77734375" style="12" customWidth="1"/>
    <col min="2306" max="2306" width="7.77734375" style="12" customWidth="1"/>
    <col min="2307" max="2307" width="8.5546875" style="12" customWidth="1"/>
    <col min="2308" max="2308" width="8.21875" style="12" customWidth="1"/>
    <col min="2309" max="2309" width="9.44140625" style="12" customWidth="1"/>
    <col min="2310" max="2310" width="7.77734375" style="12" customWidth="1"/>
    <col min="2311" max="2311" width="8.44140625" style="12" customWidth="1"/>
    <col min="2312" max="2312" width="17.21875" style="12" customWidth="1"/>
    <col min="2313" max="2560" width="9.21875" style="12"/>
    <col min="2561" max="2561" width="32.77734375" style="12" customWidth="1"/>
    <col min="2562" max="2562" width="7.77734375" style="12" customWidth="1"/>
    <col min="2563" max="2563" width="8.5546875" style="12" customWidth="1"/>
    <col min="2564" max="2564" width="8.21875" style="12" customWidth="1"/>
    <col min="2565" max="2565" width="9.44140625" style="12" customWidth="1"/>
    <col min="2566" max="2566" width="7.77734375" style="12" customWidth="1"/>
    <col min="2567" max="2567" width="8.44140625" style="12" customWidth="1"/>
    <col min="2568" max="2568" width="17.21875" style="12" customWidth="1"/>
    <col min="2569" max="2816" width="9.21875" style="12"/>
    <col min="2817" max="2817" width="32.77734375" style="12" customWidth="1"/>
    <col min="2818" max="2818" width="7.77734375" style="12" customWidth="1"/>
    <col min="2819" max="2819" width="8.5546875" style="12" customWidth="1"/>
    <col min="2820" max="2820" width="8.21875" style="12" customWidth="1"/>
    <col min="2821" max="2821" width="9.44140625" style="12" customWidth="1"/>
    <col min="2822" max="2822" width="7.77734375" style="12" customWidth="1"/>
    <col min="2823" max="2823" width="8.44140625" style="12" customWidth="1"/>
    <col min="2824" max="2824" width="17.21875" style="12" customWidth="1"/>
    <col min="2825" max="3072" width="9.21875" style="12"/>
    <col min="3073" max="3073" width="32.77734375" style="12" customWidth="1"/>
    <col min="3074" max="3074" width="7.77734375" style="12" customWidth="1"/>
    <col min="3075" max="3075" width="8.5546875" style="12" customWidth="1"/>
    <col min="3076" max="3076" width="8.21875" style="12" customWidth="1"/>
    <col min="3077" max="3077" width="9.44140625" style="12" customWidth="1"/>
    <col min="3078" max="3078" width="7.77734375" style="12" customWidth="1"/>
    <col min="3079" max="3079" width="8.44140625" style="12" customWidth="1"/>
    <col min="3080" max="3080" width="17.21875" style="12" customWidth="1"/>
    <col min="3081" max="3328" width="9.21875" style="12"/>
    <col min="3329" max="3329" width="32.77734375" style="12" customWidth="1"/>
    <col min="3330" max="3330" width="7.77734375" style="12" customWidth="1"/>
    <col min="3331" max="3331" width="8.5546875" style="12" customWidth="1"/>
    <col min="3332" max="3332" width="8.21875" style="12" customWidth="1"/>
    <col min="3333" max="3333" width="9.44140625" style="12" customWidth="1"/>
    <col min="3334" max="3334" width="7.77734375" style="12" customWidth="1"/>
    <col min="3335" max="3335" width="8.44140625" style="12" customWidth="1"/>
    <col min="3336" max="3336" width="17.21875" style="12" customWidth="1"/>
    <col min="3337" max="3584" width="9.21875" style="12"/>
    <col min="3585" max="3585" width="32.77734375" style="12" customWidth="1"/>
    <col min="3586" max="3586" width="7.77734375" style="12" customWidth="1"/>
    <col min="3587" max="3587" width="8.5546875" style="12" customWidth="1"/>
    <col min="3588" max="3588" width="8.21875" style="12" customWidth="1"/>
    <col min="3589" max="3589" width="9.44140625" style="12" customWidth="1"/>
    <col min="3590" max="3590" width="7.77734375" style="12" customWidth="1"/>
    <col min="3591" max="3591" width="8.44140625" style="12" customWidth="1"/>
    <col min="3592" max="3592" width="17.21875" style="12" customWidth="1"/>
    <col min="3593" max="3840" width="9.21875" style="12"/>
    <col min="3841" max="3841" width="32.77734375" style="12" customWidth="1"/>
    <col min="3842" max="3842" width="7.77734375" style="12" customWidth="1"/>
    <col min="3843" max="3843" width="8.5546875" style="12" customWidth="1"/>
    <col min="3844" max="3844" width="8.21875" style="12" customWidth="1"/>
    <col min="3845" max="3845" width="9.44140625" style="12" customWidth="1"/>
    <col min="3846" max="3846" width="7.77734375" style="12" customWidth="1"/>
    <col min="3847" max="3847" width="8.44140625" style="12" customWidth="1"/>
    <col min="3848" max="3848" width="17.21875" style="12" customWidth="1"/>
    <col min="3849" max="4096" width="9.21875" style="12"/>
    <col min="4097" max="4097" width="32.77734375" style="12" customWidth="1"/>
    <col min="4098" max="4098" width="7.77734375" style="12" customWidth="1"/>
    <col min="4099" max="4099" width="8.5546875" style="12" customWidth="1"/>
    <col min="4100" max="4100" width="8.21875" style="12" customWidth="1"/>
    <col min="4101" max="4101" width="9.44140625" style="12" customWidth="1"/>
    <col min="4102" max="4102" width="7.77734375" style="12" customWidth="1"/>
    <col min="4103" max="4103" width="8.44140625" style="12" customWidth="1"/>
    <col min="4104" max="4104" width="17.21875" style="12" customWidth="1"/>
    <col min="4105" max="4352" width="9.21875" style="12"/>
    <col min="4353" max="4353" width="32.77734375" style="12" customWidth="1"/>
    <col min="4354" max="4354" width="7.77734375" style="12" customWidth="1"/>
    <col min="4355" max="4355" width="8.5546875" style="12" customWidth="1"/>
    <col min="4356" max="4356" width="8.21875" style="12" customWidth="1"/>
    <col min="4357" max="4357" width="9.44140625" style="12" customWidth="1"/>
    <col min="4358" max="4358" width="7.77734375" style="12" customWidth="1"/>
    <col min="4359" max="4359" width="8.44140625" style="12" customWidth="1"/>
    <col min="4360" max="4360" width="17.21875" style="12" customWidth="1"/>
    <col min="4361" max="4608" width="9.21875" style="12"/>
    <col min="4609" max="4609" width="32.77734375" style="12" customWidth="1"/>
    <col min="4610" max="4610" width="7.77734375" style="12" customWidth="1"/>
    <col min="4611" max="4611" width="8.5546875" style="12" customWidth="1"/>
    <col min="4612" max="4612" width="8.21875" style="12" customWidth="1"/>
    <col min="4613" max="4613" width="9.44140625" style="12" customWidth="1"/>
    <col min="4614" max="4614" width="7.77734375" style="12" customWidth="1"/>
    <col min="4615" max="4615" width="8.44140625" style="12" customWidth="1"/>
    <col min="4616" max="4616" width="17.21875" style="12" customWidth="1"/>
    <col min="4617" max="4864" width="9.21875" style="12"/>
    <col min="4865" max="4865" width="32.77734375" style="12" customWidth="1"/>
    <col min="4866" max="4866" width="7.77734375" style="12" customWidth="1"/>
    <col min="4867" max="4867" width="8.5546875" style="12" customWidth="1"/>
    <col min="4868" max="4868" width="8.21875" style="12" customWidth="1"/>
    <col min="4869" max="4869" width="9.44140625" style="12" customWidth="1"/>
    <col min="4870" max="4870" width="7.77734375" style="12" customWidth="1"/>
    <col min="4871" max="4871" width="8.44140625" style="12" customWidth="1"/>
    <col min="4872" max="4872" width="17.21875" style="12" customWidth="1"/>
    <col min="4873" max="5120" width="9.21875" style="12"/>
    <col min="5121" max="5121" width="32.77734375" style="12" customWidth="1"/>
    <col min="5122" max="5122" width="7.77734375" style="12" customWidth="1"/>
    <col min="5123" max="5123" width="8.5546875" style="12" customWidth="1"/>
    <col min="5124" max="5124" width="8.21875" style="12" customWidth="1"/>
    <col min="5125" max="5125" width="9.44140625" style="12" customWidth="1"/>
    <col min="5126" max="5126" width="7.77734375" style="12" customWidth="1"/>
    <col min="5127" max="5127" width="8.44140625" style="12" customWidth="1"/>
    <col min="5128" max="5128" width="17.21875" style="12" customWidth="1"/>
    <col min="5129" max="5376" width="9.21875" style="12"/>
    <col min="5377" max="5377" width="32.77734375" style="12" customWidth="1"/>
    <col min="5378" max="5378" width="7.77734375" style="12" customWidth="1"/>
    <col min="5379" max="5379" width="8.5546875" style="12" customWidth="1"/>
    <col min="5380" max="5380" width="8.21875" style="12" customWidth="1"/>
    <col min="5381" max="5381" width="9.44140625" style="12" customWidth="1"/>
    <col min="5382" max="5382" width="7.77734375" style="12" customWidth="1"/>
    <col min="5383" max="5383" width="8.44140625" style="12" customWidth="1"/>
    <col min="5384" max="5384" width="17.21875" style="12" customWidth="1"/>
    <col min="5385" max="5632" width="9.21875" style="12"/>
    <col min="5633" max="5633" width="32.77734375" style="12" customWidth="1"/>
    <col min="5634" max="5634" width="7.77734375" style="12" customWidth="1"/>
    <col min="5635" max="5635" width="8.5546875" style="12" customWidth="1"/>
    <col min="5636" max="5636" width="8.21875" style="12" customWidth="1"/>
    <col min="5637" max="5637" width="9.44140625" style="12" customWidth="1"/>
    <col min="5638" max="5638" width="7.77734375" style="12" customWidth="1"/>
    <col min="5639" max="5639" width="8.44140625" style="12" customWidth="1"/>
    <col min="5640" max="5640" width="17.21875" style="12" customWidth="1"/>
    <col min="5641" max="5888" width="9.21875" style="12"/>
    <col min="5889" max="5889" width="32.77734375" style="12" customWidth="1"/>
    <col min="5890" max="5890" width="7.77734375" style="12" customWidth="1"/>
    <col min="5891" max="5891" width="8.5546875" style="12" customWidth="1"/>
    <col min="5892" max="5892" width="8.21875" style="12" customWidth="1"/>
    <col min="5893" max="5893" width="9.44140625" style="12" customWidth="1"/>
    <col min="5894" max="5894" width="7.77734375" style="12" customWidth="1"/>
    <col min="5895" max="5895" width="8.44140625" style="12" customWidth="1"/>
    <col min="5896" max="5896" width="17.21875" style="12" customWidth="1"/>
    <col min="5897" max="6144" width="9.21875" style="12"/>
    <col min="6145" max="6145" width="32.77734375" style="12" customWidth="1"/>
    <col min="6146" max="6146" width="7.77734375" style="12" customWidth="1"/>
    <col min="6147" max="6147" width="8.5546875" style="12" customWidth="1"/>
    <col min="6148" max="6148" width="8.21875" style="12" customWidth="1"/>
    <col min="6149" max="6149" width="9.44140625" style="12" customWidth="1"/>
    <col min="6150" max="6150" width="7.77734375" style="12" customWidth="1"/>
    <col min="6151" max="6151" width="8.44140625" style="12" customWidth="1"/>
    <col min="6152" max="6152" width="17.21875" style="12" customWidth="1"/>
    <col min="6153" max="6400" width="9.21875" style="12"/>
    <col min="6401" max="6401" width="32.77734375" style="12" customWidth="1"/>
    <col min="6402" max="6402" width="7.77734375" style="12" customWidth="1"/>
    <col min="6403" max="6403" width="8.5546875" style="12" customWidth="1"/>
    <col min="6404" max="6404" width="8.21875" style="12" customWidth="1"/>
    <col min="6405" max="6405" width="9.44140625" style="12" customWidth="1"/>
    <col min="6406" max="6406" width="7.77734375" style="12" customWidth="1"/>
    <col min="6407" max="6407" width="8.44140625" style="12" customWidth="1"/>
    <col min="6408" max="6408" width="17.21875" style="12" customWidth="1"/>
    <col min="6409" max="6656" width="9.21875" style="12"/>
    <col min="6657" max="6657" width="32.77734375" style="12" customWidth="1"/>
    <col min="6658" max="6658" width="7.77734375" style="12" customWidth="1"/>
    <col min="6659" max="6659" width="8.5546875" style="12" customWidth="1"/>
    <col min="6660" max="6660" width="8.21875" style="12" customWidth="1"/>
    <col min="6661" max="6661" width="9.44140625" style="12" customWidth="1"/>
    <col min="6662" max="6662" width="7.77734375" style="12" customWidth="1"/>
    <col min="6663" max="6663" width="8.44140625" style="12" customWidth="1"/>
    <col min="6664" max="6664" width="17.21875" style="12" customWidth="1"/>
    <col min="6665" max="6912" width="9.21875" style="12"/>
    <col min="6913" max="6913" width="32.77734375" style="12" customWidth="1"/>
    <col min="6914" max="6914" width="7.77734375" style="12" customWidth="1"/>
    <col min="6915" max="6915" width="8.5546875" style="12" customWidth="1"/>
    <col min="6916" max="6916" width="8.21875" style="12" customWidth="1"/>
    <col min="6917" max="6917" width="9.44140625" style="12" customWidth="1"/>
    <col min="6918" max="6918" width="7.77734375" style="12" customWidth="1"/>
    <col min="6919" max="6919" width="8.44140625" style="12" customWidth="1"/>
    <col min="6920" max="6920" width="17.21875" style="12" customWidth="1"/>
    <col min="6921" max="7168" width="9.21875" style="12"/>
    <col min="7169" max="7169" width="32.77734375" style="12" customWidth="1"/>
    <col min="7170" max="7170" width="7.77734375" style="12" customWidth="1"/>
    <col min="7171" max="7171" width="8.5546875" style="12" customWidth="1"/>
    <col min="7172" max="7172" width="8.21875" style="12" customWidth="1"/>
    <col min="7173" max="7173" width="9.44140625" style="12" customWidth="1"/>
    <col min="7174" max="7174" width="7.77734375" style="12" customWidth="1"/>
    <col min="7175" max="7175" width="8.44140625" style="12" customWidth="1"/>
    <col min="7176" max="7176" width="17.21875" style="12" customWidth="1"/>
    <col min="7177" max="7424" width="9.21875" style="12"/>
    <col min="7425" max="7425" width="32.77734375" style="12" customWidth="1"/>
    <col min="7426" max="7426" width="7.77734375" style="12" customWidth="1"/>
    <col min="7427" max="7427" width="8.5546875" style="12" customWidth="1"/>
    <col min="7428" max="7428" width="8.21875" style="12" customWidth="1"/>
    <col min="7429" max="7429" width="9.44140625" style="12" customWidth="1"/>
    <col min="7430" max="7430" width="7.77734375" style="12" customWidth="1"/>
    <col min="7431" max="7431" width="8.44140625" style="12" customWidth="1"/>
    <col min="7432" max="7432" width="17.21875" style="12" customWidth="1"/>
    <col min="7433" max="7680" width="9.21875" style="12"/>
    <col min="7681" max="7681" width="32.77734375" style="12" customWidth="1"/>
    <col min="7682" max="7682" width="7.77734375" style="12" customWidth="1"/>
    <col min="7683" max="7683" width="8.5546875" style="12" customWidth="1"/>
    <col min="7684" max="7684" width="8.21875" style="12" customWidth="1"/>
    <col min="7685" max="7685" width="9.44140625" style="12" customWidth="1"/>
    <col min="7686" max="7686" width="7.77734375" style="12" customWidth="1"/>
    <col min="7687" max="7687" width="8.44140625" style="12" customWidth="1"/>
    <col min="7688" max="7688" width="17.21875" style="12" customWidth="1"/>
    <col min="7689" max="7936" width="9.21875" style="12"/>
    <col min="7937" max="7937" width="32.77734375" style="12" customWidth="1"/>
    <col min="7938" max="7938" width="7.77734375" style="12" customWidth="1"/>
    <col min="7939" max="7939" width="8.5546875" style="12" customWidth="1"/>
    <col min="7940" max="7940" width="8.21875" style="12" customWidth="1"/>
    <col min="7941" max="7941" width="9.44140625" style="12" customWidth="1"/>
    <col min="7942" max="7942" width="7.77734375" style="12" customWidth="1"/>
    <col min="7943" max="7943" width="8.44140625" style="12" customWidth="1"/>
    <col min="7944" max="7944" width="17.21875" style="12" customWidth="1"/>
    <col min="7945" max="8192" width="9.21875" style="12"/>
    <col min="8193" max="8193" width="32.77734375" style="12" customWidth="1"/>
    <col min="8194" max="8194" width="7.77734375" style="12" customWidth="1"/>
    <col min="8195" max="8195" width="8.5546875" style="12" customWidth="1"/>
    <col min="8196" max="8196" width="8.21875" style="12" customWidth="1"/>
    <col min="8197" max="8197" width="9.44140625" style="12" customWidth="1"/>
    <col min="8198" max="8198" width="7.77734375" style="12" customWidth="1"/>
    <col min="8199" max="8199" width="8.44140625" style="12" customWidth="1"/>
    <col min="8200" max="8200" width="17.21875" style="12" customWidth="1"/>
    <col min="8201" max="8448" width="9.21875" style="12"/>
    <col min="8449" max="8449" width="32.77734375" style="12" customWidth="1"/>
    <col min="8450" max="8450" width="7.77734375" style="12" customWidth="1"/>
    <col min="8451" max="8451" width="8.5546875" style="12" customWidth="1"/>
    <col min="8452" max="8452" width="8.21875" style="12" customWidth="1"/>
    <col min="8453" max="8453" width="9.44140625" style="12" customWidth="1"/>
    <col min="8454" max="8454" width="7.77734375" style="12" customWidth="1"/>
    <col min="8455" max="8455" width="8.44140625" style="12" customWidth="1"/>
    <col min="8456" max="8456" width="17.21875" style="12" customWidth="1"/>
    <col min="8457" max="8704" width="9.21875" style="12"/>
    <col min="8705" max="8705" width="32.77734375" style="12" customWidth="1"/>
    <col min="8706" max="8706" width="7.77734375" style="12" customWidth="1"/>
    <col min="8707" max="8707" width="8.5546875" style="12" customWidth="1"/>
    <col min="8708" max="8708" width="8.21875" style="12" customWidth="1"/>
    <col min="8709" max="8709" width="9.44140625" style="12" customWidth="1"/>
    <col min="8710" max="8710" width="7.77734375" style="12" customWidth="1"/>
    <col min="8711" max="8711" width="8.44140625" style="12" customWidth="1"/>
    <col min="8712" max="8712" width="17.21875" style="12" customWidth="1"/>
    <col min="8713" max="8960" width="9.21875" style="12"/>
    <col min="8961" max="8961" width="32.77734375" style="12" customWidth="1"/>
    <col min="8962" max="8962" width="7.77734375" style="12" customWidth="1"/>
    <col min="8963" max="8963" width="8.5546875" style="12" customWidth="1"/>
    <col min="8964" max="8964" width="8.21875" style="12" customWidth="1"/>
    <col min="8965" max="8965" width="9.44140625" style="12" customWidth="1"/>
    <col min="8966" max="8966" width="7.77734375" style="12" customWidth="1"/>
    <col min="8967" max="8967" width="8.44140625" style="12" customWidth="1"/>
    <col min="8968" max="8968" width="17.21875" style="12" customWidth="1"/>
    <col min="8969" max="9216" width="9.21875" style="12"/>
    <col min="9217" max="9217" width="32.77734375" style="12" customWidth="1"/>
    <col min="9218" max="9218" width="7.77734375" style="12" customWidth="1"/>
    <col min="9219" max="9219" width="8.5546875" style="12" customWidth="1"/>
    <col min="9220" max="9220" width="8.21875" style="12" customWidth="1"/>
    <col min="9221" max="9221" width="9.44140625" style="12" customWidth="1"/>
    <col min="9222" max="9222" width="7.77734375" style="12" customWidth="1"/>
    <col min="9223" max="9223" width="8.44140625" style="12" customWidth="1"/>
    <col min="9224" max="9224" width="17.21875" style="12" customWidth="1"/>
    <col min="9225" max="9472" width="9.21875" style="12"/>
    <col min="9473" max="9473" width="32.77734375" style="12" customWidth="1"/>
    <col min="9474" max="9474" width="7.77734375" style="12" customWidth="1"/>
    <col min="9475" max="9475" width="8.5546875" style="12" customWidth="1"/>
    <col min="9476" max="9476" width="8.21875" style="12" customWidth="1"/>
    <col min="9477" max="9477" width="9.44140625" style="12" customWidth="1"/>
    <col min="9478" max="9478" width="7.77734375" style="12" customWidth="1"/>
    <col min="9479" max="9479" width="8.44140625" style="12" customWidth="1"/>
    <col min="9480" max="9480" width="17.21875" style="12" customWidth="1"/>
    <col min="9481" max="9728" width="9.21875" style="12"/>
    <col min="9729" max="9729" width="32.77734375" style="12" customWidth="1"/>
    <col min="9730" max="9730" width="7.77734375" style="12" customWidth="1"/>
    <col min="9731" max="9731" width="8.5546875" style="12" customWidth="1"/>
    <col min="9732" max="9732" width="8.21875" style="12" customWidth="1"/>
    <col min="9733" max="9733" width="9.44140625" style="12" customWidth="1"/>
    <col min="9734" max="9734" width="7.77734375" style="12" customWidth="1"/>
    <col min="9735" max="9735" width="8.44140625" style="12" customWidth="1"/>
    <col min="9736" max="9736" width="17.21875" style="12" customWidth="1"/>
    <col min="9737" max="9984" width="9.21875" style="12"/>
    <col min="9985" max="9985" width="32.77734375" style="12" customWidth="1"/>
    <col min="9986" max="9986" width="7.77734375" style="12" customWidth="1"/>
    <col min="9987" max="9987" width="8.5546875" style="12" customWidth="1"/>
    <col min="9988" max="9988" width="8.21875" style="12" customWidth="1"/>
    <col min="9989" max="9989" width="9.44140625" style="12" customWidth="1"/>
    <col min="9990" max="9990" width="7.77734375" style="12" customWidth="1"/>
    <col min="9991" max="9991" width="8.44140625" style="12" customWidth="1"/>
    <col min="9992" max="9992" width="17.21875" style="12" customWidth="1"/>
    <col min="9993" max="10240" width="9.21875" style="12"/>
    <col min="10241" max="10241" width="32.77734375" style="12" customWidth="1"/>
    <col min="10242" max="10242" width="7.77734375" style="12" customWidth="1"/>
    <col min="10243" max="10243" width="8.5546875" style="12" customWidth="1"/>
    <col min="10244" max="10244" width="8.21875" style="12" customWidth="1"/>
    <col min="10245" max="10245" width="9.44140625" style="12" customWidth="1"/>
    <col min="10246" max="10246" width="7.77734375" style="12" customWidth="1"/>
    <col min="10247" max="10247" width="8.44140625" style="12" customWidth="1"/>
    <col min="10248" max="10248" width="17.21875" style="12" customWidth="1"/>
    <col min="10249" max="10496" width="9.21875" style="12"/>
    <col min="10497" max="10497" width="32.77734375" style="12" customWidth="1"/>
    <col min="10498" max="10498" width="7.77734375" style="12" customWidth="1"/>
    <col min="10499" max="10499" width="8.5546875" style="12" customWidth="1"/>
    <col min="10500" max="10500" width="8.21875" style="12" customWidth="1"/>
    <col min="10501" max="10501" width="9.44140625" style="12" customWidth="1"/>
    <col min="10502" max="10502" width="7.77734375" style="12" customWidth="1"/>
    <col min="10503" max="10503" width="8.44140625" style="12" customWidth="1"/>
    <col min="10504" max="10504" width="17.21875" style="12" customWidth="1"/>
    <col min="10505" max="10752" width="9.21875" style="12"/>
    <col min="10753" max="10753" width="32.77734375" style="12" customWidth="1"/>
    <col min="10754" max="10754" width="7.77734375" style="12" customWidth="1"/>
    <col min="10755" max="10755" width="8.5546875" style="12" customWidth="1"/>
    <col min="10756" max="10756" width="8.21875" style="12" customWidth="1"/>
    <col min="10757" max="10757" width="9.44140625" style="12" customWidth="1"/>
    <col min="10758" max="10758" width="7.77734375" style="12" customWidth="1"/>
    <col min="10759" max="10759" width="8.44140625" style="12" customWidth="1"/>
    <col min="10760" max="10760" width="17.21875" style="12" customWidth="1"/>
    <col min="10761" max="11008" width="9.21875" style="12"/>
    <col min="11009" max="11009" width="32.77734375" style="12" customWidth="1"/>
    <col min="11010" max="11010" width="7.77734375" style="12" customWidth="1"/>
    <col min="11011" max="11011" width="8.5546875" style="12" customWidth="1"/>
    <col min="11012" max="11012" width="8.21875" style="12" customWidth="1"/>
    <col min="11013" max="11013" width="9.44140625" style="12" customWidth="1"/>
    <col min="11014" max="11014" width="7.77734375" style="12" customWidth="1"/>
    <col min="11015" max="11015" width="8.44140625" style="12" customWidth="1"/>
    <col min="11016" max="11016" width="17.21875" style="12" customWidth="1"/>
    <col min="11017" max="11264" width="9.21875" style="12"/>
    <col min="11265" max="11265" width="32.77734375" style="12" customWidth="1"/>
    <col min="11266" max="11266" width="7.77734375" style="12" customWidth="1"/>
    <col min="11267" max="11267" width="8.5546875" style="12" customWidth="1"/>
    <col min="11268" max="11268" width="8.21875" style="12" customWidth="1"/>
    <col min="11269" max="11269" width="9.44140625" style="12" customWidth="1"/>
    <col min="11270" max="11270" width="7.77734375" style="12" customWidth="1"/>
    <col min="11271" max="11271" width="8.44140625" style="12" customWidth="1"/>
    <col min="11272" max="11272" width="17.21875" style="12" customWidth="1"/>
    <col min="11273" max="11520" width="9.21875" style="12"/>
    <col min="11521" max="11521" width="32.77734375" style="12" customWidth="1"/>
    <col min="11522" max="11522" width="7.77734375" style="12" customWidth="1"/>
    <col min="11523" max="11523" width="8.5546875" style="12" customWidth="1"/>
    <col min="11524" max="11524" width="8.21875" style="12" customWidth="1"/>
    <col min="11525" max="11525" width="9.44140625" style="12" customWidth="1"/>
    <col min="11526" max="11526" width="7.77734375" style="12" customWidth="1"/>
    <col min="11527" max="11527" width="8.44140625" style="12" customWidth="1"/>
    <col min="11528" max="11528" width="17.21875" style="12" customWidth="1"/>
    <col min="11529" max="11776" width="9.21875" style="12"/>
    <col min="11777" max="11777" width="32.77734375" style="12" customWidth="1"/>
    <col min="11778" max="11778" width="7.77734375" style="12" customWidth="1"/>
    <col min="11779" max="11779" width="8.5546875" style="12" customWidth="1"/>
    <col min="11780" max="11780" width="8.21875" style="12" customWidth="1"/>
    <col min="11781" max="11781" width="9.44140625" style="12" customWidth="1"/>
    <col min="11782" max="11782" width="7.77734375" style="12" customWidth="1"/>
    <col min="11783" max="11783" width="8.44140625" style="12" customWidth="1"/>
    <col min="11784" max="11784" width="17.21875" style="12" customWidth="1"/>
    <col min="11785" max="12032" width="9.21875" style="12"/>
    <col min="12033" max="12033" width="32.77734375" style="12" customWidth="1"/>
    <col min="12034" max="12034" width="7.77734375" style="12" customWidth="1"/>
    <col min="12035" max="12035" width="8.5546875" style="12" customWidth="1"/>
    <col min="12036" max="12036" width="8.21875" style="12" customWidth="1"/>
    <col min="12037" max="12037" width="9.44140625" style="12" customWidth="1"/>
    <col min="12038" max="12038" width="7.77734375" style="12" customWidth="1"/>
    <col min="12039" max="12039" width="8.44140625" style="12" customWidth="1"/>
    <col min="12040" max="12040" width="17.21875" style="12" customWidth="1"/>
    <col min="12041" max="12288" width="9.21875" style="12"/>
    <col min="12289" max="12289" width="32.77734375" style="12" customWidth="1"/>
    <col min="12290" max="12290" width="7.77734375" style="12" customWidth="1"/>
    <col min="12291" max="12291" width="8.5546875" style="12" customWidth="1"/>
    <col min="12292" max="12292" width="8.21875" style="12" customWidth="1"/>
    <col min="12293" max="12293" width="9.44140625" style="12" customWidth="1"/>
    <col min="12294" max="12294" width="7.77734375" style="12" customWidth="1"/>
    <col min="12295" max="12295" width="8.44140625" style="12" customWidth="1"/>
    <col min="12296" max="12296" width="17.21875" style="12" customWidth="1"/>
    <col min="12297" max="12544" width="9.21875" style="12"/>
    <col min="12545" max="12545" width="32.77734375" style="12" customWidth="1"/>
    <col min="12546" max="12546" width="7.77734375" style="12" customWidth="1"/>
    <col min="12547" max="12547" width="8.5546875" style="12" customWidth="1"/>
    <col min="12548" max="12548" width="8.21875" style="12" customWidth="1"/>
    <col min="12549" max="12549" width="9.44140625" style="12" customWidth="1"/>
    <col min="12550" max="12550" width="7.77734375" style="12" customWidth="1"/>
    <col min="12551" max="12551" width="8.44140625" style="12" customWidth="1"/>
    <col min="12552" max="12552" width="17.21875" style="12" customWidth="1"/>
    <col min="12553" max="12800" width="9.21875" style="12"/>
    <col min="12801" max="12801" width="32.77734375" style="12" customWidth="1"/>
    <col min="12802" max="12802" width="7.77734375" style="12" customWidth="1"/>
    <col min="12803" max="12803" width="8.5546875" style="12" customWidth="1"/>
    <col min="12804" max="12804" width="8.21875" style="12" customWidth="1"/>
    <col min="12805" max="12805" width="9.44140625" style="12" customWidth="1"/>
    <col min="12806" max="12806" width="7.77734375" style="12" customWidth="1"/>
    <col min="12807" max="12807" width="8.44140625" style="12" customWidth="1"/>
    <col min="12808" max="12808" width="17.21875" style="12" customWidth="1"/>
    <col min="12809" max="13056" width="9.21875" style="12"/>
    <col min="13057" max="13057" width="32.77734375" style="12" customWidth="1"/>
    <col min="13058" max="13058" width="7.77734375" style="12" customWidth="1"/>
    <col min="13059" max="13059" width="8.5546875" style="12" customWidth="1"/>
    <col min="13060" max="13060" width="8.21875" style="12" customWidth="1"/>
    <col min="13061" max="13061" width="9.44140625" style="12" customWidth="1"/>
    <col min="13062" max="13062" width="7.77734375" style="12" customWidth="1"/>
    <col min="13063" max="13063" width="8.44140625" style="12" customWidth="1"/>
    <col min="13064" max="13064" width="17.21875" style="12" customWidth="1"/>
    <col min="13065" max="13312" width="9.21875" style="12"/>
    <col min="13313" max="13313" width="32.77734375" style="12" customWidth="1"/>
    <col min="13314" max="13314" width="7.77734375" style="12" customWidth="1"/>
    <col min="13315" max="13315" width="8.5546875" style="12" customWidth="1"/>
    <col min="13316" max="13316" width="8.21875" style="12" customWidth="1"/>
    <col min="13317" max="13317" width="9.44140625" style="12" customWidth="1"/>
    <col min="13318" max="13318" width="7.77734375" style="12" customWidth="1"/>
    <col min="13319" max="13319" width="8.44140625" style="12" customWidth="1"/>
    <col min="13320" max="13320" width="17.21875" style="12" customWidth="1"/>
    <col min="13321" max="13568" width="9.21875" style="12"/>
    <col min="13569" max="13569" width="32.77734375" style="12" customWidth="1"/>
    <col min="13570" max="13570" width="7.77734375" style="12" customWidth="1"/>
    <col min="13571" max="13571" width="8.5546875" style="12" customWidth="1"/>
    <col min="13572" max="13572" width="8.21875" style="12" customWidth="1"/>
    <col min="13573" max="13573" width="9.44140625" style="12" customWidth="1"/>
    <col min="13574" max="13574" width="7.77734375" style="12" customWidth="1"/>
    <col min="13575" max="13575" width="8.44140625" style="12" customWidth="1"/>
    <col min="13576" max="13576" width="17.21875" style="12" customWidth="1"/>
    <col min="13577" max="13824" width="9.21875" style="12"/>
    <col min="13825" max="13825" width="32.77734375" style="12" customWidth="1"/>
    <col min="13826" max="13826" width="7.77734375" style="12" customWidth="1"/>
    <col min="13827" max="13827" width="8.5546875" style="12" customWidth="1"/>
    <col min="13828" max="13828" width="8.21875" style="12" customWidth="1"/>
    <col min="13829" max="13829" width="9.44140625" style="12" customWidth="1"/>
    <col min="13830" max="13830" width="7.77734375" style="12" customWidth="1"/>
    <col min="13831" max="13831" width="8.44140625" style="12" customWidth="1"/>
    <col min="13832" max="13832" width="17.21875" style="12" customWidth="1"/>
    <col min="13833" max="14080" width="9.21875" style="12"/>
    <col min="14081" max="14081" width="32.77734375" style="12" customWidth="1"/>
    <col min="14082" max="14082" width="7.77734375" style="12" customWidth="1"/>
    <col min="14083" max="14083" width="8.5546875" style="12" customWidth="1"/>
    <col min="14084" max="14084" width="8.21875" style="12" customWidth="1"/>
    <col min="14085" max="14085" width="9.44140625" style="12" customWidth="1"/>
    <col min="14086" max="14086" width="7.77734375" style="12" customWidth="1"/>
    <col min="14087" max="14087" width="8.44140625" style="12" customWidth="1"/>
    <col min="14088" max="14088" width="17.21875" style="12" customWidth="1"/>
    <col min="14089" max="14336" width="9.21875" style="12"/>
    <col min="14337" max="14337" width="32.77734375" style="12" customWidth="1"/>
    <col min="14338" max="14338" width="7.77734375" style="12" customWidth="1"/>
    <col min="14339" max="14339" width="8.5546875" style="12" customWidth="1"/>
    <col min="14340" max="14340" width="8.21875" style="12" customWidth="1"/>
    <col min="14341" max="14341" width="9.44140625" style="12" customWidth="1"/>
    <col min="14342" max="14342" width="7.77734375" style="12" customWidth="1"/>
    <col min="14343" max="14343" width="8.44140625" style="12" customWidth="1"/>
    <col min="14344" max="14344" width="17.21875" style="12" customWidth="1"/>
    <col min="14345" max="14592" width="9.21875" style="12"/>
    <col min="14593" max="14593" width="32.77734375" style="12" customWidth="1"/>
    <col min="14594" max="14594" width="7.77734375" style="12" customWidth="1"/>
    <col min="14595" max="14595" width="8.5546875" style="12" customWidth="1"/>
    <col min="14596" max="14596" width="8.21875" style="12" customWidth="1"/>
    <col min="14597" max="14597" width="9.44140625" style="12" customWidth="1"/>
    <col min="14598" max="14598" width="7.77734375" style="12" customWidth="1"/>
    <col min="14599" max="14599" width="8.44140625" style="12" customWidth="1"/>
    <col min="14600" max="14600" width="17.21875" style="12" customWidth="1"/>
    <col min="14601" max="14848" width="9.21875" style="12"/>
    <col min="14849" max="14849" width="32.77734375" style="12" customWidth="1"/>
    <col min="14850" max="14850" width="7.77734375" style="12" customWidth="1"/>
    <col min="14851" max="14851" width="8.5546875" style="12" customWidth="1"/>
    <col min="14852" max="14852" width="8.21875" style="12" customWidth="1"/>
    <col min="14853" max="14853" width="9.44140625" style="12" customWidth="1"/>
    <col min="14854" max="14854" width="7.77734375" style="12" customWidth="1"/>
    <col min="14855" max="14855" width="8.44140625" style="12" customWidth="1"/>
    <col min="14856" max="14856" width="17.21875" style="12" customWidth="1"/>
    <col min="14857" max="15104" width="9.21875" style="12"/>
    <col min="15105" max="15105" width="32.77734375" style="12" customWidth="1"/>
    <col min="15106" max="15106" width="7.77734375" style="12" customWidth="1"/>
    <col min="15107" max="15107" width="8.5546875" style="12" customWidth="1"/>
    <col min="15108" max="15108" width="8.21875" style="12" customWidth="1"/>
    <col min="15109" max="15109" width="9.44140625" style="12" customWidth="1"/>
    <col min="15110" max="15110" width="7.77734375" style="12" customWidth="1"/>
    <col min="15111" max="15111" width="8.44140625" style="12" customWidth="1"/>
    <col min="15112" max="15112" width="17.21875" style="12" customWidth="1"/>
    <col min="15113" max="15360" width="9.21875" style="12"/>
    <col min="15361" max="15361" width="32.77734375" style="12" customWidth="1"/>
    <col min="15362" max="15362" width="7.77734375" style="12" customWidth="1"/>
    <col min="15363" max="15363" width="8.5546875" style="12" customWidth="1"/>
    <col min="15364" max="15364" width="8.21875" style="12" customWidth="1"/>
    <col min="15365" max="15365" width="9.44140625" style="12" customWidth="1"/>
    <col min="15366" max="15366" width="7.77734375" style="12" customWidth="1"/>
    <col min="15367" max="15367" width="8.44140625" style="12" customWidth="1"/>
    <col min="15368" max="15368" width="17.21875" style="12" customWidth="1"/>
    <col min="15369" max="15616" width="9.21875" style="12"/>
    <col min="15617" max="15617" width="32.77734375" style="12" customWidth="1"/>
    <col min="15618" max="15618" width="7.77734375" style="12" customWidth="1"/>
    <col min="15619" max="15619" width="8.5546875" style="12" customWidth="1"/>
    <col min="15620" max="15620" width="8.21875" style="12" customWidth="1"/>
    <col min="15621" max="15621" width="9.44140625" style="12" customWidth="1"/>
    <col min="15622" max="15622" width="7.77734375" style="12" customWidth="1"/>
    <col min="15623" max="15623" width="8.44140625" style="12" customWidth="1"/>
    <col min="15624" max="15624" width="17.21875" style="12" customWidth="1"/>
    <col min="15625" max="15872" width="9.21875" style="12"/>
    <col min="15873" max="15873" width="32.77734375" style="12" customWidth="1"/>
    <col min="15874" max="15874" width="7.77734375" style="12" customWidth="1"/>
    <col min="15875" max="15875" width="8.5546875" style="12" customWidth="1"/>
    <col min="15876" max="15876" width="8.21875" style="12" customWidth="1"/>
    <col min="15877" max="15877" width="9.44140625" style="12" customWidth="1"/>
    <col min="15878" max="15878" width="7.77734375" style="12" customWidth="1"/>
    <col min="15879" max="15879" width="8.44140625" style="12" customWidth="1"/>
    <col min="15880" max="15880" width="17.21875" style="12" customWidth="1"/>
    <col min="15881" max="16128" width="9.21875" style="12"/>
    <col min="16129" max="16129" width="32.77734375" style="12" customWidth="1"/>
    <col min="16130" max="16130" width="7.77734375" style="12" customWidth="1"/>
    <col min="16131" max="16131" width="8.5546875" style="12" customWidth="1"/>
    <col min="16132" max="16132" width="8.21875" style="12" customWidth="1"/>
    <col min="16133" max="16133" width="9.44140625" style="12" customWidth="1"/>
    <col min="16134" max="16134" width="7.77734375" style="12" customWidth="1"/>
    <col min="16135" max="16135" width="8.44140625" style="12" customWidth="1"/>
    <col min="16136" max="16136" width="17.21875" style="12" customWidth="1"/>
    <col min="16137" max="16384" width="9.21875" style="12"/>
  </cols>
  <sheetData>
    <row r="1" spans="1:8" ht="15" customHeight="1" x14ac:dyDescent="0.3">
      <c r="A1" s="104" t="s">
        <v>304</v>
      </c>
      <c r="B1" s="104"/>
      <c r="C1" s="104"/>
      <c r="D1" s="104"/>
      <c r="E1" s="104"/>
      <c r="F1" s="104"/>
      <c r="G1" s="104"/>
      <c r="H1" s="104"/>
    </row>
    <row r="2" spans="1:8" x14ac:dyDescent="0.2">
      <c r="A2" s="98" t="s">
        <v>0</v>
      </c>
      <c r="B2" s="98"/>
      <c r="C2" s="98"/>
      <c r="D2" s="98"/>
      <c r="E2" s="98"/>
      <c r="F2" s="98"/>
      <c r="G2" s="98"/>
      <c r="H2" s="98"/>
    </row>
    <row r="3" spans="1:8" x14ac:dyDescent="0.2">
      <c r="A3" s="100" t="s">
        <v>1</v>
      </c>
      <c r="B3" s="100"/>
      <c r="C3" s="100"/>
      <c r="D3" s="100"/>
      <c r="E3" s="100"/>
      <c r="F3" s="100"/>
      <c r="G3" s="100"/>
      <c r="H3" s="100"/>
    </row>
    <row r="4" spans="1:8" ht="10.5" customHeight="1" x14ac:dyDescent="0.2">
      <c r="A4" s="98" t="s">
        <v>2</v>
      </c>
      <c r="B4" s="100" t="s">
        <v>3</v>
      </c>
      <c r="C4" s="100"/>
      <c r="D4" s="100"/>
      <c r="E4" s="100"/>
      <c r="F4" s="100"/>
      <c r="G4" s="98" t="s">
        <v>4</v>
      </c>
      <c r="H4" s="98" t="s">
        <v>5</v>
      </c>
    </row>
    <row r="5" spans="1:8" ht="12" customHeight="1" x14ac:dyDescent="0.2">
      <c r="A5" s="98"/>
      <c r="B5" s="13" t="s">
        <v>6</v>
      </c>
      <c r="C5" s="14" t="s">
        <v>7</v>
      </c>
      <c r="D5" s="14" t="s">
        <v>8</v>
      </c>
      <c r="E5" s="14" t="s">
        <v>9</v>
      </c>
      <c r="F5" s="14" t="s">
        <v>10</v>
      </c>
      <c r="G5" s="98"/>
      <c r="H5" s="98"/>
    </row>
    <row r="6" spans="1:8" x14ac:dyDescent="0.2">
      <c r="A6" s="98" t="s">
        <v>11</v>
      </c>
      <c r="B6" s="98"/>
      <c r="C6" s="98"/>
      <c r="D6" s="98"/>
      <c r="E6" s="98"/>
      <c r="F6" s="98"/>
      <c r="G6" s="98"/>
      <c r="H6" s="98"/>
    </row>
    <row r="7" spans="1:8" ht="23.25" customHeight="1" x14ac:dyDescent="0.2">
      <c r="A7" s="6" t="s">
        <v>85</v>
      </c>
      <c r="B7" s="3">
        <v>250</v>
      </c>
      <c r="C7" s="10">
        <v>3.8</v>
      </c>
      <c r="D7" s="10">
        <v>6.89</v>
      </c>
      <c r="E7" s="10">
        <v>36.82</v>
      </c>
      <c r="F7" s="10">
        <v>223.3</v>
      </c>
      <c r="G7" s="15" t="s">
        <v>86</v>
      </c>
      <c r="H7" s="16" t="s">
        <v>12</v>
      </c>
    </row>
    <row r="8" spans="1:8" s="22" customFormat="1" ht="12" customHeight="1" x14ac:dyDescent="0.2">
      <c r="A8" s="6" t="s">
        <v>31</v>
      </c>
      <c r="B8" s="4">
        <v>100</v>
      </c>
      <c r="C8" s="17">
        <v>0.4</v>
      </c>
      <c r="D8" s="17">
        <v>0.4</v>
      </c>
      <c r="E8" s="17">
        <f>19.6/2</f>
        <v>9.8000000000000007</v>
      </c>
      <c r="F8" s="17">
        <f>94/2</f>
        <v>47</v>
      </c>
      <c r="G8" s="21" t="s">
        <v>32</v>
      </c>
      <c r="H8" s="6" t="s">
        <v>33</v>
      </c>
    </row>
    <row r="9" spans="1:8" s="18" customFormat="1" ht="12" customHeight="1" x14ac:dyDescent="0.2">
      <c r="A9" s="2" t="s">
        <v>173</v>
      </c>
      <c r="B9" s="5">
        <v>30</v>
      </c>
      <c r="C9" s="17">
        <f>4.75/50*30</f>
        <v>2.85</v>
      </c>
      <c r="D9" s="17">
        <f>1.5/50*30</f>
        <v>0.89999999999999991</v>
      </c>
      <c r="E9" s="17">
        <f>26/50*30</f>
        <v>15.600000000000001</v>
      </c>
      <c r="F9" s="17">
        <f>132.5/50*30</f>
        <v>79.5</v>
      </c>
      <c r="G9" s="4" t="s">
        <v>174</v>
      </c>
      <c r="H9" s="16" t="s">
        <v>175</v>
      </c>
    </row>
    <row r="10" spans="1:8" ht="12" customHeight="1" x14ac:dyDescent="0.2">
      <c r="A10" s="2" t="s">
        <v>13</v>
      </c>
      <c r="B10" s="4">
        <v>215</v>
      </c>
      <c r="C10" s="26">
        <v>7.0000000000000007E-2</v>
      </c>
      <c r="D10" s="26">
        <v>0.02</v>
      </c>
      <c r="E10" s="26">
        <v>15</v>
      </c>
      <c r="F10" s="26">
        <v>60</v>
      </c>
      <c r="G10" s="4" t="s">
        <v>14</v>
      </c>
      <c r="H10" s="6" t="s">
        <v>15</v>
      </c>
    </row>
    <row r="11" spans="1:8" s="27" customFormat="1" ht="12.75" customHeight="1" x14ac:dyDescent="0.3">
      <c r="A11" s="23" t="s">
        <v>283</v>
      </c>
      <c r="B11" s="4">
        <v>200</v>
      </c>
      <c r="C11" s="26">
        <v>0.6</v>
      </c>
      <c r="D11" s="26">
        <v>0.4</v>
      </c>
      <c r="E11" s="26">
        <v>20.2</v>
      </c>
      <c r="F11" s="26">
        <v>92</v>
      </c>
      <c r="G11" s="4"/>
      <c r="H11" s="2"/>
    </row>
    <row r="12" spans="1:8" ht="12.75" customHeight="1" x14ac:dyDescent="0.2">
      <c r="A12" s="28" t="s">
        <v>17</v>
      </c>
      <c r="B12" s="13">
        <f>SUM(B7:B11)</f>
        <v>795</v>
      </c>
      <c r="C12" s="29">
        <f>SUM(C7:C11)</f>
        <v>7.7200000000000006</v>
      </c>
      <c r="D12" s="29">
        <f>SUM(D7:D11)</f>
        <v>8.61</v>
      </c>
      <c r="E12" s="29">
        <f>SUM(E7:E11)</f>
        <v>97.42</v>
      </c>
      <c r="F12" s="29">
        <f>SUM(F7:F11)</f>
        <v>501.8</v>
      </c>
      <c r="G12" s="13"/>
      <c r="H12" s="6"/>
    </row>
    <row r="13" spans="1:8" ht="12.75" customHeight="1" x14ac:dyDescent="0.2">
      <c r="A13" s="100" t="s">
        <v>84</v>
      </c>
      <c r="B13" s="100"/>
      <c r="C13" s="100"/>
      <c r="D13" s="100"/>
      <c r="E13" s="100"/>
      <c r="F13" s="100"/>
      <c r="G13" s="100"/>
      <c r="H13" s="100"/>
    </row>
    <row r="14" spans="1:8" ht="12" customHeight="1" x14ac:dyDescent="0.2">
      <c r="A14" s="6" t="s">
        <v>88</v>
      </c>
      <c r="B14" s="31">
        <v>200</v>
      </c>
      <c r="C14" s="32">
        <v>1.6</v>
      </c>
      <c r="D14" s="32">
        <v>4.08</v>
      </c>
      <c r="E14" s="32">
        <v>10.85</v>
      </c>
      <c r="F14" s="32">
        <v>87</v>
      </c>
      <c r="G14" s="1" t="s">
        <v>18</v>
      </c>
      <c r="H14" s="16" t="s">
        <v>19</v>
      </c>
    </row>
    <row r="15" spans="1:8" s="11" customFormat="1" x14ac:dyDescent="0.2">
      <c r="A15" s="19" t="s">
        <v>296</v>
      </c>
      <c r="B15" s="7">
        <v>90</v>
      </c>
      <c r="C15" s="10">
        <v>17.2</v>
      </c>
      <c r="D15" s="10">
        <v>8.9</v>
      </c>
      <c r="E15" s="10">
        <v>11.1</v>
      </c>
      <c r="F15" s="10">
        <v>193.7</v>
      </c>
      <c r="G15" s="8" t="s">
        <v>297</v>
      </c>
      <c r="H15" s="33" t="s">
        <v>71</v>
      </c>
    </row>
    <row r="16" spans="1:8" ht="14.25" customHeight="1" x14ac:dyDescent="0.2">
      <c r="A16" s="6" t="s">
        <v>66</v>
      </c>
      <c r="B16" s="4">
        <v>150</v>
      </c>
      <c r="C16" s="34">
        <v>3.44</v>
      </c>
      <c r="D16" s="34">
        <v>13.15</v>
      </c>
      <c r="E16" s="34">
        <v>27.92</v>
      </c>
      <c r="F16" s="34">
        <v>243.75</v>
      </c>
      <c r="G16" s="35" t="s">
        <v>67</v>
      </c>
      <c r="H16" s="2" t="s">
        <v>68</v>
      </c>
    </row>
    <row r="17" spans="1:8" ht="32.25" customHeight="1" x14ac:dyDescent="0.2">
      <c r="A17" s="58" t="s">
        <v>21</v>
      </c>
      <c r="B17" s="3">
        <v>60</v>
      </c>
      <c r="C17" s="59">
        <v>1.41</v>
      </c>
      <c r="D17" s="59">
        <v>0.09</v>
      </c>
      <c r="E17" s="59">
        <v>4.05</v>
      </c>
      <c r="F17" s="59">
        <v>22.5</v>
      </c>
      <c r="G17" s="60" t="s">
        <v>22</v>
      </c>
      <c r="H17" s="45" t="s">
        <v>23</v>
      </c>
    </row>
    <row r="18" spans="1:8" x14ac:dyDescent="0.2">
      <c r="A18" s="6" t="s">
        <v>24</v>
      </c>
      <c r="B18" s="93">
        <v>200</v>
      </c>
      <c r="C18" s="34">
        <v>0.15</v>
      </c>
      <c r="D18" s="34">
        <v>0.06</v>
      </c>
      <c r="E18" s="34">
        <v>20.65</v>
      </c>
      <c r="F18" s="34">
        <v>82.9</v>
      </c>
      <c r="G18" s="36" t="s">
        <v>25</v>
      </c>
      <c r="H18" s="2" t="s">
        <v>26</v>
      </c>
    </row>
    <row r="19" spans="1:8" x14ac:dyDescent="0.2">
      <c r="A19" s="23" t="s">
        <v>27</v>
      </c>
      <c r="B19" s="5">
        <v>20</v>
      </c>
      <c r="C19" s="90">
        <v>1.3</v>
      </c>
      <c r="D19" s="90">
        <v>0.2</v>
      </c>
      <c r="E19" s="90">
        <v>8.6</v>
      </c>
      <c r="F19" s="90">
        <v>43</v>
      </c>
      <c r="G19" s="34">
        <v>11</v>
      </c>
      <c r="H19" s="2" t="s">
        <v>29</v>
      </c>
    </row>
    <row r="20" spans="1:8" x14ac:dyDescent="0.2">
      <c r="A20" s="28" t="s">
        <v>17</v>
      </c>
      <c r="B20" s="13">
        <f>SUM(B14:B19)</f>
        <v>720</v>
      </c>
      <c r="C20" s="94">
        <f>SUM(C14:C19)</f>
        <v>25.1</v>
      </c>
      <c r="D20" s="94">
        <f>SUM(D14:D19)</f>
        <v>26.48</v>
      </c>
      <c r="E20" s="94">
        <f>SUM(E14:E19)</f>
        <v>83.169999999999987</v>
      </c>
      <c r="F20" s="94">
        <f>SUM(F14:F19)</f>
        <v>672.85</v>
      </c>
      <c r="G20" s="13"/>
      <c r="H20" s="6"/>
    </row>
    <row r="21" spans="1:8" ht="12" customHeight="1" x14ac:dyDescent="0.2">
      <c r="A21" s="100" t="s">
        <v>30</v>
      </c>
      <c r="B21" s="100"/>
      <c r="C21" s="100"/>
      <c r="D21" s="100"/>
      <c r="E21" s="100"/>
      <c r="F21" s="100"/>
      <c r="G21" s="100"/>
      <c r="H21" s="100"/>
    </row>
    <row r="22" spans="1:8" x14ac:dyDescent="0.2">
      <c r="A22" s="98" t="s">
        <v>2</v>
      </c>
      <c r="B22" s="100" t="s">
        <v>3</v>
      </c>
      <c r="C22" s="100"/>
      <c r="D22" s="100"/>
      <c r="E22" s="100"/>
      <c r="F22" s="100"/>
      <c r="G22" s="98" t="s">
        <v>4</v>
      </c>
      <c r="H22" s="98" t="s">
        <v>5</v>
      </c>
    </row>
    <row r="23" spans="1:8" ht="11.55" customHeight="1" x14ac:dyDescent="0.2">
      <c r="A23" s="98"/>
      <c r="B23" s="13" t="s">
        <v>6</v>
      </c>
      <c r="C23" s="14" t="s">
        <v>7</v>
      </c>
      <c r="D23" s="14" t="s">
        <v>8</v>
      </c>
      <c r="E23" s="14" t="s">
        <v>9</v>
      </c>
      <c r="F23" s="14" t="s">
        <v>10</v>
      </c>
      <c r="G23" s="98"/>
      <c r="H23" s="98"/>
    </row>
    <row r="24" spans="1:8" x14ac:dyDescent="0.2">
      <c r="A24" s="98" t="s">
        <v>11</v>
      </c>
      <c r="B24" s="98"/>
      <c r="C24" s="98"/>
      <c r="D24" s="98"/>
      <c r="E24" s="98"/>
      <c r="F24" s="98"/>
      <c r="G24" s="98"/>
      <c r="H24" s="98"/>
    </row>
    <row r="25" spans="1:8" ht="12.75" customHeight="1" x14ac:dyDescent="0.2">
      <c r="A25" s="2" t="s">
        <v>210</v>
      </c>
      <c r="B25" s="4">
        <v>90</v>
      </c>
      <c r="C25" s="69">
        <v>11.1</v>
      </c>
      <c r="D25" s="69">
        <v>14.26</v>
      </c>
      <c r="E25" s="69">
        <v>10.199999999999999</v>
      </c>
      <c r="F25" s="69">
        <v>215.87</v>
      </c>
      <c r="G25" s="4" t="s">
        <v>211</v>
      </c>
      <c r="H25" s="6" t="s">
        <v>59</v>
      </c>
    </row>
    <row r="26" spans="1:8" ht="25.5" customHeight="1" x14ac:dyDescent="0.2">
      <c r="A26" s="64" t="s">
        <v>112</v>
      </c>
      <c r="B26" s="3">
        <v>150</v>
      </c>
      <c r="C26" s="10">
        <v>7.41</v>
      </c>
      <c r="D26" s="10">
        <v>6.22</v>
      </c>
      <c r="E26" s="10">
        <v>36.51</v>
      </c>
      <c r="F26" s="10">
        <v>230.35</v>
      </c>
      <c r="G26" s="56" t="s">
        <v>113</v>
      </c>
      <c r="H26" s="65" t="s">
        <v>60</v>
      </c>
    </row>
    <row r="27" spans="1:8" s="22" customFormat="1" ht="12" customHeight="1" x14ac:dyDescent="0.2">
      <c r="A27" s="6" t="s">
        <v>31</v>
      </c>
      <c r="B27" s="4">
        <v>100</v>
      </c>
      <c r="C27" s="17">
        <v>0.4</v>
      </c>
      <c r="D27" s="17">
        <v>0.4</v>
      </c>
      <c r="E27" s="17">
        <f>19.6/2</f>
        <v>9.8000000000000007</v>
      </c>
      <c r="F27" s="17">
        <f>94/2</f>
        <v>47</v>
      </c>
      <c r="G27" s="21" t="s">
        <v>32</v>
      </c>
      <c r="H27" s="6" t="s">
        <v>33</v>
      </c>
    </row>
    <row r="28" spans="1:8" s="22" customFormat="1" x14ac:dyDescent="0.2">
      <c r="A28" s="2" t="s">
        <v>173</v>
      </c>
      <c r="B28" s="5">
        <v>40</v>
      </c>
      <c r="C28" s="17">
        <f>4.75/50*40</f>
        <v>3.8</v>
      </c>
      <c r="D28" s="17">
        <f>1.5/50*40</f>
        <v>1.2</v>
      </c>
      <c r="E28" s="17">
        <f>26/50*40</f>
        <v>20.8</v>
      </c>
      <c r="F28" s="17">
        <f>132.5/40*30</f>
        <v>99.375</v>
      </c>
      <c r="G28" s="4" t="s">
        <v>174</v>
      </c>
      <c r="H28" s="16" t="s">
        <v>175</v>
      </c>
    </row>
    <row r="29" spans="1:8" x14ac:dyDescent="0.2">
      <c r="A29" s="43" t="s">
        <v>34</v>
      </c>
      <c r="B29" s="5">
        <v>222</v>
      </c>
      <c r="C29" s="26">
        <v>0.13</v>
      </c>
      <c r="D29" s="26">
        <v>0.02</v>
      </c>
      <c r="E29" s="26">
        <v>15.2</v>
      </c>
      <c r="F29" s="26">
        <v>62</v>
      </c>
      <c r="G29" s="4" t="s">
        <v>35</v>
      </c>
      <c r="H29" s="23" t="s">
        <v>36</v>
      </c>
    </row>
    <row r="30" spans="1:8" x14ac:dyDescent="0.2">
      <c r="A30" s="28" t="s">
        <v>17</v>
      </c>
      <c r="B30" s="13">
        <f>SUM(B25:B29)</f>
        <v>602</v>
      </c>
      <c r="C30" s="29">
        <f>SUM(C25:C29)</f>
        <v>22.839999999999996</v>
      </c>
      <c r="D30" s="29">
        <f>SUM(D25:D29)</f>
        <v>22.099999999999998</v>
      </c>
      <c r="E30" s="29">
        <f>SUM(E25:E29)</f>
        <v>92.509999999999991</v>
      </c>
      <c r="F30" s="29">
        <f>SUM(F25:F29)</f>
        <v>654.59500000000003</v>
      </c>
      <c r="G30" s="13"/>
      <c r="H30" s="6"/>
    </row>
    <row r="31" spans="1:8" x14ac:dyDescent="0.2">
      <c r="A31" s="100" t="s">
        <v>84</v>
      </c>
      <c r="B31" s="100"/>
      <c r="C31" s="100"/>
      <c r="D31" s="100"/>
      <c r="E31" s="100"/>
      <c r="F31" s="100"/>
      <c r="G31" s="100"/>
      <c r="H31" s="100"/>
    </row>
    <row r="32" spans="1:8" s="76" customFormat="1" ht="12.75" customHeight="1" x14ac:dyDescent="0.3">
      <c r="A32" s="52" t="s">
        <v>37</v>
      </c>
      <c r="B32" s="72">
        <v>200</v>
      </c>
      <c r="C32" s="73">
        <v>4.4000000000000004</v>
      </c>
      <c r="D32" s="73">
        <v>4.2</v>
      </c>
      <c r="E32" s="74">
        <v>13.2</v>
      </c>
      <c r="F32" s="73">
        <v>118.6</v>
      </c>
      <c r="G32" s="75" t="s">
        <v>38</v>
      </c>
      <c r="H32" s="52" t="s">
        <v>153</v>
      </c>
    </row>
    <row r="33" spans="1:8" x14ac:dyDescent="0.2">
      <c r="A33" s="23" t="s">
        <v>40</v>
      </c>
      <c r="B33" s="31">
        <v>90</v>
      </c>
      <c r="C33" s="34">
        <v>11.52</v>
      </c>
      <c r="D33" s="34">
        <v>13</v>
      </c>
      <c r="E33" s="34">
        <v>4.05</v>
      </c>
      <c r="F33" s="34">
        <v>189.6</v>
      </c>
      <c r="G33" s="35" t="s">
        <v>41</v>
      </c>
      <c r="H33" s="6" t="s">
        <v>42</v>
      </c>
    </row>
    <row r="34" spans="1:8" ht="22.5" customHeight="1" x14ac:dyDescent="0.2">
      <c r="A34" s="6" t="s">
        <v>284</v>
      </c>
      <c r="B34" s="31">
        <v>150</v>
      </c>
      <c r="C34" s="10">
        <v>5.98</v>
      </c>
      <c r="D34" s="10">
        <v>5.8</v>
      </c>
      <c r="E34" s="10">
        <v>38.69</v>
      </c>
      <c r="F34" s="10">
        <v>228.81</v>
      </c>
      <c r="G34" s="39" t="s">
        <v>285</v>
      </c>
      <c r="H34" s="6" t="s">
        <v>205</v>
      </c>
    </row>
    <row r="35" spans="1:8" x14ac:dyDescent="0.2">
      <c r="A35" s="6" t="s">
        <v>43</v>
      </c>
      <c r="B35" s="39">
        <v>200</v>
      </c>
      <c r="C35" s="5">
        <v>0.76</v>
      </c>
      <c r="D35" s="5">
        <v>0.04</v>
      </c>
      <c r="E35" s="5">
        <v>20.22</v>
      </c>
      <c r="F35" s="5">
        <v>85.51</v>
      </c>
      <c r="G35" s="36" t="s">
        <v>44</v>
      </c>
      <c r="H35" s="2" t="s">
        <v>45</v>
      </c>
    </row>
    <row r="36" spans="1:8" x14ac:dyDescent="0.2">
      <c r="A36" s="23" t="s">
        <v>27</v>
      </c>
      <c r="B36" s="5">
        <v>20</v>
      </c>
      <c r="C36" s="90">
        <v>1.3</v>
      </c>
      <c r="D36" s="90">
        <v>0.2</v>
      </c>
      <c r="E36" s="90">
        <v>8.6</v>
      </c>
      <c r="F36" s="90">
        <v>43</v>
      </c>
      <c r="G36" s="34">
        <v>11</v>
      </c>
      <c r="H36" s="2" t="s">
        <v>29</v>
      </c>
    </row>
    <row r="37" spans="1:8" x14ac:dyDescent="0.2">
      <c r="A37" s="28" t="s">
        <v>17</v>
      </c>
      <c r="B37" s="13">
        <f>SUM(B32:B36)</f>
        <v>660</v>
      </c>
      <c r="C37" s="94">
        <f>SUM(C32:C36)</f>
        <v>23.96</v>
      </c>
      <c r="D37" s="94">
        <f>SUM(D32:D36)</f>
        <v>23.24</v>
      </c>
      <c r="E37" s="94">
        <f>SUM(E32:E36)</f>
        <v>84.759999999999991</v>
      </c>
      <c r="F37" s="94">
        <f>SUM(F32:F36)</f>
        <v>665.52</v>
      </c>
      <c r="G37" s="13"/>
      <c r="H37" s="6"/>
    </row>
    <row r="38" spans="1:8" x14ac:dyDescent="0.2">
      <c r="A38" s="100" t="s">
        <v>46</v>
      </c>
      <c r="B38" s="100"/>
      <c r="C38" s="100"/>
      <c r="D38" s="100"/>
      <c r="E38" s="100"/>
      <c r="F38" s="100"/>
      <c r="G38" s="100"/>
      <c r="H38" s="100"/>
    </row>
    <row r="39" spans="1:8" x14ac:dyDescent="0.2">
      <c r="A39" s="98" t="s">
        <v>2</v>
      </c>
      <c r="B39" s="100" t="s">
        <v>3</v>
      </c>
      <c r="C39" s="100"/>
      <c r="D39" s="100"/>
      <c r="E39" s="100"/>
      <c r="F39" s="100"/>
      <c r="G39" s="98" t="s">
        <v>4</v>
      </c>
      <c r="H39" s="98" t="s">
        <v>5</v>
      </c>
    </row>
    <row r="40" spans="1:8" ht="11.55" customHeight="1" x14ac:dyDescent="0.2">
      <c r="A40" s="98"/>
      <c r="B40" s="13" t="s">
        <v>6</v>
      </c>
      <c r="C40" s="14" t="s">
        <v>7</v>
      </c>
      <c r="D40" s="14" t="s">
        <v>8</v>
      </c>
      <c r="E40" s="14" t="s">
        <v>9</v>
      </c>
      <c r="F40" s="14" t="s">
        <v>10</v>
      </c>
      <c r="G40" s="98"/>
      <c r="H40" s="98"/>
    </row>
    <row r="41" spans="1:8" x14ac:dyDescent="0.2">
      <c r="A41" s="98" t="s">
        <v>11</v>
      </c>
      <c r="B41" s="98"/>
      <c r="C41" s="99"/>
      <c r="D41" s="99"/>
      <c r="E41" s="99"/>
      <c r="F41" s="99"/>
      <c r="G41" s="98"/>
      <c r="H41" s="98"/>
    </row>
    <row r="42" spans="1:8" s="11" customFormat="1" ht="11.55" customHeight="1" x14ac:dyDescent="0.2">
      <c r="A42" s="19" t="s">
        <v>265</v>
      </c>
      <c r="B42" s="7">
        <v>90</v>
      </c>
      <c r="C42" s="10">
        <f>11.3*0.9</f>
        <v>10.170000000000002</v>
      </c>
      <c r="D42" s="10">
        <f>19.5*0.9</f>
        <v>17.55</v>
      </c>
      <c r="E42" s="10">
        <f>2.9*0.9</f>
        <v>2.61</v>
      </c>
      <c r="F42" s="10">
        <f>230.7*0.9</f>
        <v>207.63</v>
      </c>
      <c r="G42" s="8" t="s">
        <v>266</v>
      </c>
      <c r="H42" s="9" t="s">
        <v>261</v>
      </c>
    </row>
    <row r="43" spans="1:8" ht="12.75" customHeight="1" x14ac:dyDescent="0.2">
      <c r="A43" s="6" t="s">
        <v>66</v>
      </c>
      <c r="B43" s="4">
        <v>150</v>
      </c>
      <c r="C43" s="83">
        <v>3.44</v>
      </c>
      <c r="D43" s="83">
        <v>13.15</v>
      </c>
      <c r="E43" s="83">
        <v>27.92</v>
      </c>
      <c r="F43" s="83">
        <v>243.75</v>
      </c>
      <c r="G43" s="35" t="s">
        <v>67</v>
      </c>
      <c r="H43" s="2" t="s">
        <v>68</v>
      </c>
    </row>
    <row r="44" spans="1:8" s="22" customFormat="1" ht="24" customHeight="1" x14ac:dyDescent="0.2">
      <c r="A44" s="23" t="s">
        <v>48</v>
      </c>
      <c r="B44" s="5">
        <v>60</v>
      </c>
      <c r="C44" s="17">
        <v>0.66</v>
      </c>
      <c r="D44" s="17">
        <v>0.12</v>
      </c>
      <c r="E44" s="17">
        <v>2.2799999999999998</v>
      </c>
      <c r="F44" s="17">
        <v>13.2</v>
      </c>
      <c r="G44" s="5" t="s">
        <v>49</v>
      </c>
      <c r="H44" s="2" t="s">
        <v>50</v>
      </c>
    </row>
    <row r="45" spans="1:8" x14ac:dyDescent="0.2">
      <c r="A45" s="23" t="s">
        <v>201</v>
      </c>
      <c r="B45" s="4">
        <v>50</v>
      </c>
      <c r="C45" s="86">
        <v>4</v>
      </c>
      <c r="D45" s="86">
        <v>0.5</v>
      </c>
      <c r="E45" s="86">
        <v>25.5</v>
      </c>
      <c r="F45" s="86">
        <v>125</v>
      </c>
      <c r="G45" s="4" t="s">
        <v>28</v>
      </c>
      <c r="H45" s="2" t="s">
        <v>202</v>
      </c>
    </row>
    <row r="46" spans="1:8" ht="12" customHeight="1" x14ac:dyDescent="0.2">
      <c r="A46" s="2" t="s">
        <v>13</v>
      </c>
      <c r="B46" s="4">
        <v>215</v>
      </c>
      <c r="C46" s="26">
        <v>7.0000000000000007E-2</v>
      </c>
      <c r="D46" s="26">
        <v>0.02</v>
      </c>
      <c r="E46" s="26">
        <v>15</v>
      </c>
      <c r="F46" s="26">
        <v>60</v>
      </c>
      <c r="G46" s="4" t="s">
        <v>14</v>
      </c>
      <c r="H46" s="6" t="s">
        <v>15</v>
      </c>
    </row>
    <row r="47" spans="1:8" x14ac:dyDescent="0.2">
      <c r="A47" s="28" t="s">
        <v>17</v>
      </c>
      <c r="B47" s="13">
        <f>SUM(B42:B46)</f>
        <v>565</v>
      </c>
      <c r="C47" s="29">
        <f>SUM(C42:C46)</f>
        <v>18.340000000000003</v>
      </c>
      <c r="D47" s="29">
        <f>SUM(D42:D46)</f>
        <v>31.340000000000003</v>
      </c>
      <c r="E47" s="29">
        <f>SUM(E42:E46)</f>
        <v>73.31</v>
      </c>
      <c r="F47" s="29">
        <f>SUM(F42:F46)</f>
        <v>649.57999999999993</v>
      </c>
      <c r="G47" s="13"/>
      <c r="H47" s="6"/>
    </row>
    <row r="48" spans="1:8" x14ac:dyDescent="0.2">
      <c r="A48" s="100" t="s">
        <v>84</v>
      </c>
      <c r="B48" s="100"/>
      <c r="C48" s="100"/>
      <c r="D48" s="100"/>
      <c r="E48" s="100"/>
      <c r="F48" s="100"/>
      <c r="G48" s="100"/>
      <c r="H48" s="100"/>
    </row>
    <row r="49" spans="1:8" ht="23.25" customHeight="1" x14ac:dyDescent="0.2">
      <c r="A49" s="6" t="s">
        <v>101</v>
      </c>
      <c r="B49" s="53">
        <v>200</v>
      </c>
      <c r="C49" s="32">
        <v>1.18</v>
      </c>
      <c r="D49" s="32">
        <v>4.84</v>
      </c>
      <c r="E49" s="32">
        <v>9.08</v>
      </c>
      <c r="F49" s="32">
        <v>76.180000000000007</v>
      </c>
      <c r="G49" s="54" t="s">
        <v>51</v>
      </c>
      <c r="H49" s="55" t="s">
        <v>52</v>
      </c>
    </row>
    <row r="50" spans="1:8" ht="13.5" customHeight="1" x14ac:dyDescent="0.2">
      <c r="A50" s="40" t="s">
        <v>300</v>
      </c>
      <c r="B50" s="41">
        <v>90</v>
      </c>
      <c r="C50" s="10">
        <v>15.9</v>
      </c>
      <c r="D50" s="10">
        <v>6.5</v>
      </c>
      <c r="E50" s="10">
        <v>11.7</v>
      </c>
      <c r="F50" s="10">
        <v>172.5</v>
      </c>
      <c r="G50" s="42" t="s">
        <v>92</v>
      </c>
      <c r="H50" s="9" t="s">
        <v>79</v>
      </c>
    </row>
    <row r="51" spans="1:8" ht="23.25" customHeight="1" x14ac:dyDescent="0.2">
      <c r="A51" s="6" t="s">
        <v>104</v>
      </c>
      <c r="B51" s="31">
        <v>150</v>
      </c>
      <c r="C51" s="10">
        <v>3.42</v>
      </c>
      <c r="D51" s="10">
        <v>6.5</v>
      </c>
      <c r="E51" s="10">
        <v>34.950000000000003</v>
      </c>
      <c r="F51" s="10">
        <v>214.46</v>
      </c>
      <c r="G51" s="56" t="s">
        <v>105</v>
      </c>
      <c r="H51" s="57" t="s">
        <v>53</v>
      </c>
    </row>
    <row r="52" spans="1:8" ht="22.5" customHeight="1" x14ac:dyDescent="0.2">
      <c r="A52" s="58" t="s">
        <v>106</v>
      </c>
      <c r="B52" s="3">
        <v>60</v>
      </c>
      <c r="C52" s="59">
        <v>1</v>
      </c>
      <c r="D52" s="59">
        <v>0.6</v>
      </c>
      <c r="E52" s="59">
        <v>4.47</v>
      </c>
      <c r="F52" s="59">
        <v>23.4</v>
      </c>
      <c r="G52" s="60">
        <v>305</v>
      </c>
      <c r="H52" s="2" t="s">
        <v>107</v>
      </c>
    </row>
    <row r="53" spans="1:8" x14ac:dyDescent="0.2">
      <c r="A53" s="6" t="s">
        <v>54</v>
      </c>
      <c r="B53" s="4">
        <v>200</v>
      </c>
      <c r="C53" s="93">
        <v>0</v>
      </c>
      <c r="D53" s="93">
        <v>0</v>
      </c>
      <c r="E53" s="93">
        <v>19.97</v>
      </c>
      <c r="F53" s="93">
        <v>76</v>
      </c>
      <c r="G53" s="21" t="s">
        <v>55</v>
      </c>
      <c r="H53" s="2" t="s">
        <v>56</v>
      </c>
    </row>
    <row r="54" spans="1:8" x14ac:dyDescent="0.2">
      <c r="A54" s="23" t="s">
        <v>27</v>
      </c>
      <c r="B54" s="5">
        <v>20</v>
      </c>
      <c r="C54" s="90">
        <v>1.3</v>
      </c>
      <c r="D54" s="90">
        <v>0.2</v>
      </c>
      <c r="E54" s="90">
        <v>8.6</v>
      </c>
      <c r="F54" s="90">
        <v>43</v>
      </c>
      <c r="G54" s="34">
        <v>11</v>
      </c>
      <c r="H54" s="2" t="s">
        <v>29</v>
      </c>
    </row>
    <row r="55" spans="1:8" x14ac:dyDescent="0.2">
      <c r="A55" s="28" t="s">
        <v>17</v>
      </c>
      <c r="B55" s="13">
        <f>SUM(B49:B54)</f>
        <v>720</v>
      </c>
      <c r="C55" s="94">
        <f>SUM(C49:C54)</f>
        <v>22.8</v>
      </c>
      <c r="D55" s="94">
        <f>SUM(D49:D54)</f>
        <v>18.64</v>
      </c>
      <c r="E55" s="94">
        <f>SUM(E49:E54)</f>
        <v>88.77</v>
      </c>
      <c r="F55" s="94">
        <f>SUM(F49:F54)</f>
        <v>605.54</v>
      </c>
      <c r="G55" s="13"/>
      <c r="H55" s="6"/>
    </row>
    <row r="56" spans="1:8" x14ac:dyDescent="0.2">
      <c r="A56" s="100" t="s">
        <v>57</v>
      </c>
      <c r="B56" s="100"/>
      <c r="C56" s="100"/>
      <c r="D56" s="100"/>
      <c r="E56" s="100"/>
      <c r="F56" s="100"/>
      <c r="G56" s="100"/>
      <c r="H56" s="100"/>
    </row>
    <row r="57" spans="1:8" x14ac:dyDescent="0.2">
      <c r="A57" s="98" t="s">
        <v>2</v>
      </c>
      <c r="B57" s="100" t="s">
        <v>3</v>
      </c>
      <c r="C57" s="100"/>
      <c r="D57" s="100"/>
      <c r="E57" s="100"/>
      <c r="F57" s="100"/>
      <c r="G57" s="98" t="s">
        <v>4</v>
      </c>
      <c r="H57" s="98" t="s">
        <v>5</v>
      </c>
    </row>
    <row r="58" spans="1:8" ht="11.55" customHeight="1" x14ac:dyDescent="0.2">
      <c r="A58" s="98"/>
      <c r="B58" s="13" t="s">
        <v>6</v>
      </c>
      <c r="C58" s="14" t="s">
        <v>7</v>
      </c>
      <c r="D58" s="14" t="s">
        <v>8</v>
      </c>
      <c r="E58" s="14" t="s">
        <v>9</v>
      </c>
      <c r="F58" s="14" t="s">
        <v>10</v>
      </c>
      <c r="G58" s="98"/>
      <c r="H58" s="98"/>
    </row>
    <row r="59" spans="1:8" x14ac:dyDescent="0.2">
      <c r="A59" s="98" t="s">
        <v>11</v>
      </c>
      <c r="B59" s="98"/>
      <c r="C59" s="98"/>
      <c r="D59" s="98"/>
      <c r="E59" s="98"/>
      <c r="F59" s="98"/>
      <c r="G59" s="98"/>
      <c r="H59" s="98"/>
    </row>
    <row r="60" spans="1:8" ht="12.75" customHeight="1" x14ac:dyDescent="0.2">
      <c r="A60" s="6" t="s">
        <v>218</v>
      </c>
      <c r="B60" s="4">
        <v>90</v>
      </c>
      <c r="C60" s="17">
        <v>11.32</v>
      </c>
      <c r="D60" s="17">
        <v>12.8</v>
      </c>
      <c r="E60" s="17">
        <v>12.2</v>
      </c>
      <c r="F60" s="17">
        <v>207.8</v>
      </c>
      <c r="G60" s="4" t="s">
        <v>219</v>
      </c>
      <c r="H60" s="16" t="s">
        <v>74</v>
      </c>
    </row>
    <row r="61" spans="1:8" ht="22.5" customHeight="1" x14ac:dyDescent="0.2">
      <c r="A61" s="6" t="s">
        <v>284</v>
      </c>
      <c r="B61" s="31">
        <v>150</v>
      </c>
      <c r="C61" s="10">
        <v>5.98</v>
      </c>
      <c r="D61" s="10">
        <v>5.8</v>
      </c>
      <c r="E61" s="10">
        <v>38.69</v>
      </c>
      <c r="F61" s="10">
        <v>228.81</v>
      </c>
      <c r="G61" s="39" t="s">
        <v>285</v>
      </c>
      <c r="H61" s="6" t="s">
        <v>205</v>
      </c>
    </row>
    <row r="62" spans="1:8" x14ac:dyDescent="0.2">
      <c r="A62" s="23" t="s">
        <v>201</v>
      </c>
      <c r="B62" s="4">
        <v>50</v>
      </c>
      <c r="C62" s="17">
        <v>4</v>
      </c>
      <c r="D62" s="17">
        <v>0.5</v>
      </c>
      <c r="E62" s="17">
        <v>25.5</v>
      </c>
      <c r="F62" s="17">
        <v>125</v>
      </c>
      <c r="G62" s="4" t="s">
        <v>69</v>
      </c>
      <c r="H62" s="2" t="s">
        <v>202</v>
      </c>
    </row>
    <row r="63" spans="1:8" x14ac:dyDescent="0.2">
      <c r="A63" s="43" t="s">
        <v>34</v>
      </c>
      <c r="B63" s="5">
        <v>222</v>
      </c>
      <c r="C63" s="26">
        <v>0.13</v>
      </c>
      <c r="D63" s="26">
        <v>0.02</v>
      </c>
      <c r="E63" s="26">
        <v>15.2</v>
      </c>
      <c r="F63" s="26">
        <v>62</v>
      </c>
      <c r="G63" s="4" t="s">
        <v>35</v>
      </c>
      <c r="H63" s="23" t="s">
        <v>36</v>
      </c>
    </row>
    <row r="64" spans="1:8" ht="12.75" customHeight="1" x14ac:dyDescent="0.2">
      <c r="A64" s="28" t="s">
        <v>17</v>
      </c>
      <c r="B64" s="13">
        <f>SUM(B60:B63)</f>
        <v>512</v>
      </c>
      <c r="C64" s="14">
        <f>SUM(C60:C63)</f>
        <v>21.43</v>
      </c>
      <c r="D64" s="14">
        <f>SUM(D60:D63)</f>
        <v>19.12</v>
      </c>
      <c r="E64" s="14">
        <f>SUM(E60:E63)</f>
        <v>91.59</v>
      </c>
      <c r="F64" s="14">
        <f>SUM(F60:F63)</f>
        <v>623.61</v>
      </c>
      <c r="G64" s="13"/>
      <c r="H64" s="6"/>
    </row>
    <row r="65" spans="1:8" ht="12.75" customHeight="1" x14ac:dyDescent="0.2">
      <c r="A65" s="100" t="s">
        <v>84</v>
      </c>
      <c r="B65" s="100"/>
      <c r="C65" s="100"/>
      <c r="D65" s="100"/>
      <c r="E65" s="100"/>
      <c r="F65" s="100"/>
      <c r="G65" s="100"/>
      <c r="H65" s="100"/>
    </row>
    <row r="66" spans="1:8" x14ac:dyDescent="0.2">
      <c r="A66" s="40" t="s">
        <v>110</v>
      </c>
      <c r="B66" s="61">
        <v>200</v>
      </c>
      <c r="C66" s="62">
        <v>1.35</v>
      </c>
      <c r="D66" s="62">
        <v>3.96</v>
      </c>
      <c r="E66" s="62">
        <v>8.68</v>
      </c>
      <c r="F66" s="62">
        <v>76.09</v>
      </c>
      <c r="G66" s="63" t="s">
        <v>111</v>
      </c>
      <c r="H66" s="9" t="s">
        <v>58</v>
      </c>
    </row>
    <row r="67" spans="1:8" x14ac:dyDescent="0.2">
      <c r="A67" s="58" t="s">
        <v>293</v>
      </c>
      <c r="B67" s="3">
        <v>100</v>
      </c>
      <c r="C67" s="50">
        <v>14.1</v>
      </c>
      <c r="D67" s="50">
        <v>15.3</v>
      </c>
      <c r="E67" s="50">
        <v>3.2</v>
      </c>
      <c r="F67" s="50">
        <v>205.9</v>
      </c>
      <c r="G67" s="15" t="s">
        <v>294</v>
      </c>
      <c r="H67" s="2" t="s">
        <v>126</v>
      </c>
    </row>
    <row r="68" spans="1:8" ht="24" customHeight="1" x14ac:dyDescent="0.2">
      <c r="A68" s="64" t="s">
        <v>112</v>
      </c>
      <c r="B68" s="3">
        <v>150</v>
      </c>
      <c r="C68" s="47">
        <v>7.41</v>
      </c>
      <c r="D68" s="47">
        <v>6.22</v>
      </c>
      <c r="E68" s="47">
        <v>36.51</v>
      </c>
      <c r="F68" s="47">
        <v>230.35</v>
      </c>
      <c r="G68" s="56" t="s">
        <v>113</v>
      </c>
      <c r="H68" s="65" t="s">
        <v>60</v>
      </c>
    </row>
    <row r="69" spans="1:8" ht="20.399999999999999" x14ac:dyDescent="0.2">
      <c r="A69" s="58" t="s">
        <v>61</v>
      </c>
      <c r="B69" s="3">
        <v>60</v>
      </c>
      <c r="C69" s="59">
        <v>0.99</v>
      </c>
      <c r="D69" s="59">
        <v>5.03</v>
      </c>
      <c r="E69" s="59">
        <v>3.7</v>
      </c>
      <c r="F69" s="59">
        <v>61.45</v>
      </c>
      <c r="G69" s="60">
        <v>306</v>
      </c>
      <c r="H69" s="2" t="s">
        <v>62</v>
      </c>
    </row>
    <row r="70" spans="1:8" x14ac:dyDescent="0.2">
      <c r="A70" s="43" t="s">
        <v>63</v>
      </c>
      <c r="B70" s="4">
        <v>200</v>
      </c>
      <c r="C70" s="5">
        <v>0.1</v>
      </c>
      <c r="D70" s="5">
        <v>0.1</v>
      </c>
      <c r="E70" s="5">
        <v>15.9</v>
      </c>
      <c r="F70" s="5">
        <v>65</v>
      </c>
      <c r="G70" s="88">
        <v>492</v>
      </c>
      <c r="H70" s="2" t="s">
        <v>64</v>
      </c>
    </row>
    <row r="71" spans="1:8" x14ac:dyDescent="0.2">
      <c r="A71" s="23" t="s">
        <v>27</v>
      </c>
      <c r="B71" s="5">
        <v>20</v>
      </c>
      <c r="C71" s="90">
        <v>1.3</v>
      </c>
      <c r="D71" s="90">
        <v>0.2</v>
      </c>
      <c r="E71" s="90">
        <v>8.6</v>
      </c>
      <c r="F71" s="90">
        <v>43</v>
      </c>
      <c r="G71" s="34">
        <v>11</v>
      </c>
      <c r="H71" s="2" t="s">
        <v>29</v>
      </c>
    </row>
    <row r="72" spans="1:8" x14ac:dyDescent="0.2">
      <c r="A72" s="28" t="s">
        <v>17</v>
      </c>
      <c r="B72" s="13">
        <f>SUM(B66:B71)</f>
        <v>730</v>
      </c>
      <c r="C72" s="94">
        <f>SUM(C66:C71)</f>
        <v>25.25</v>
      </c>
      <c r="D72" s="94">
        <f>SUM(D66:D71)</f>
        <v>30.810000000000002</v>
      </c>
      <c r="E72" s="94">
        <f>SUM(E66:E71)</f>
        <v>76.59</v>
      </c>
      <c r="F72" s="94">
        <f>SUM(F66:F71)</f>
        <v>681.79000000000008</v>
      </c>
      <c r="G72" s="13"/>
      <c r="H72" s="6"/>
    </row>
    <row r="73" spans="1:8" x14ac:dyDescent="0.2">
      <c r="A73" s="100" t="s">
        <v>65</v>
      </c>
      <c r="B73" s="100"/>
      <c r="C73" s="100"/>
      <c r="D73" s="100"/>
      <c r="E73" s="100"/>
      <c r="F73" s="100"/>
      <c r="G73" s="100"/>
      <c r="H73" s="100"/>
    </row>
    <row r="74" spans="1:8" x14ac:dyDescent="0.2">
      <c r="A74" s="98" t="s">
        <v>2</v>
      </c>
      <c r="B74" s="100" t="s">
        <v>3</v>
      </c>
      <c r="C74" s="100"/>
      <c r="D74" s="100"/>
      <c r="E74" s="100"/>
      <c r="F74" s="100"/>
      <c r="G74" s="98" t="s">
        <v>4</v>
      </c>
      <c r="H74" s="98" t="s">
        <v>5</v>
      </c>
    </row>
    <row r="75" spans="1:8" ht="11.55" customHeight="1" x14ac:dyDescent="0.2">
      <c r="A75" s="98"/>
      <c r="B75" s="13" t="s">
        <v>6</v>
      </c>
      <c r="C75" s="14" t="s">
        <v>7</v>
      </c>
      <c r="D75" s="14" t="s">
        <v>8</v>
      </c>
      <c r="E75" s="14" t="s">
        <v>9</v>
      </c>
      <c r="F75" s="14" t="s">
        <v>10</v>
      </c>
      <c r="G75" s="98"/>
      <c r="H75" s="98"/>
    </row>
    <row r="76" spans="1:8" x14ac:dyDescent="0.2">
      <c r="A76" s="98" t="s">
        <v>11</v>
      </c>
      <c r="B76" s="98"/>
      <c r="C76" s="99"/>
      <c r="D76" s="99"/>
      <c r="E76" s="99"/>
      <c r="F76" s="99"/>
      <c r="G76" s="98"/>
      <c r="H76" s="98"/>
    </row>
    <row r="77" spans="1:8" ht="23.55" customHeight="1" x14ac:dyDescent="0.2">
      <c r="A77" s="6" t="s">
        <v>286</v>
      </c>
      <c r="B77" s="3">
        <v>250</v>
      </c>
      <c r="C77" s="10">
        <v>5.41</v>
      </c>
      <c r="D77" s="10">
        <v>10.61</v>
      </c>
      <c r="E77" s="10">
        <v>36.200000000000003</v>
      </c>
      <c r="F77" s="10">
        <v>264.93</v>
      </c>
      <c r="G77" s="15" t="s">
        <v>287</v>
      </c>
      <c r="H77" s="2" t="s">
        <v>288</v>
      </c>
    </row>
    <row r="78" spans="1:8" s="67" customFormat="1" ht="12" customHeight="1" x14ac:dyDescent="0.2">
      <c r="A78" s="6" t="s">
        <v>116</v>
      </c>
      <c r="B78" s="3">
        <v>200</v>
      </c>
      <c r="C78" s="66">
        <v>0.8</v>
      </c>
      <c r="D78" s="66">
        <v>0.8</v>
      </c>
      <c r="E78" s="66">
        <v>19.600000000000001</v>
      </c>
      <c r="F78" s="66">
        <v>94</v>
      </c>
      <c r="G78" s="1" t="s">
        <v>32</v>
      </c>
      <c r="H78" s="6" t="s">
        <v>33</v>
      </c>
    </row>
    <row r="79" spans="1:8" x14ac:dyDescent="0.2">
      <c r="A79" s="2" t="s">
        <v>173</v>
      </c>
      <c r="B79" s="5">
        <v>50</v>
      </c>
      <c r="C79" s="17">
        <v>4.75</v>
      </c>
      <c r="D79" s="17">
        <v>1.5</v>
      </c>
      <c r="E79" s="17">
        <v>26</v>
      </c>
      <c r="F79" s="17">
        <v>132.5</v>
      </c>
      <c r="G79" s="4" t="s">
        <v>174</v>
      </c>
      <c r="H79" s="16" t="s">
        <v>175</v>
      </c>
    </row>
    <row r="80" spans="1:8" s="22" customFormat="1" x14ac:dyDescent="0.2">
      <c r="A80" s="2" t="s">
        <v>13</v>
      </c>
      <c r="B80" s="4">
        <v>215</v>
      </c>
      <c r="C80" s="26">
        <v>7.0000000000000007E-2</v>
      </c>
      <c r="D80" s="26">
        <v>0.02</v>
      </c>
      <c r="E80" s="26">
        <v>15</v>
      </c>
      <c r="F80" s="26">
        <v>60</v>
      </c>
      <c r="G80" s="21" t="s">
        <v>14</v>
      </c>
      <c r="H80" s="6" t="s">
        <v>15</v>
      </c>
    </row>
    <row r="81" spans="1:8" x14ac:dyDescent="0.2">
      <c r="A81" s="28" t="s">
        <v>17</v>
      </c>
      <c r="B81" s="13">
        <f>SUM(B77:B80)</f>
        <v>715</v>
      </c>
      <c r="C81" s="14">
        <f>SUM(C77:C80)</f>
        <v>11.030000000000001</v>
      </c>
      <c r="D81" s="14">
        <f>SUM(D77:D80)</f>
        <v>12.93</v>
      </c>
      <c r="E81" s="14">
        <f>SUM(E77:E80)</f>
        <v>96.800000000000011</v>
      </c>
      <c r="F81" s="14">
        <f>SUM(F77:F80)</f>
        <v>551.43000000000006</v>
      </c>
      <c r="G81" s="13"/>
      <c r="H81" s="6"/>
    </row>
    <row r="82" spans="1:8" x14ac:dyDescent="0.2">
      <c r="A82" s="100" t="s">
        <v>84</v>
      </c>
      <c r="B82" s="100"/>
      <c r="C82" s="100"/>
      <c r="D82" s="100"/>
      <c r="E82" s="100"/>
      <c r="F82" s="100"/>
      <c r="G82" s="100"/>
      <c r="H82" s="100"/>
    </row>
    <row r="83" spans="1:8" ht="13.5" customHeight="1" x14ac:dyDescent="0.2">
      <c r="A83" s="6" t="s">
        <v>214</v>
      </c>
      <c r="B83" s="31">
        <v>200</v>
      </c>
      <c r="C83" s="62">
        <v>1.62</v>
      </c>
      <c r="D83" s="62">
        <v>2.19</v>
      </c>
      <c r="E83" s="62">
        <v>12.81</v>
      </c>
      <c r="F83" s="62">
        <v>77.13</v>
      </c>
      <c r="G83" s="68" t="s">
        <v>215</v>
      </c>
      <c r="H83" s="2" t="s">
        <v>216</v>
      </c>
    </row>
    <row r="84" spans="1:8" ht="12" customHeight="1" x14ac:dyDescent="0.2">
      <c r="A84" s="6" t="s">
        <v>271</v>
      </c>
      <c r="B84" s="3">
        <v>90</v>
      </c>
      <c r="C84" s="10">
        <v>21.1</v>
      </c>
      <c r="D84" s="10">
        <v>16.760000000000002</v>
      </c>
      <c r="E84" s="10">
        <v>0.34</v>
      </c>
      <c r="F84" s="10">
        <v>235.8</v>
      </c>
      <c r="G84" s="35" t="s">
        <v>273</v>
      </c>
      <c r="H84" s="6" t="s">
        <v>272</v>
      </c>
    </row>
    <row r="85" spans="1:8" ht="11.55" customHeight="1" x14ac:dyDescent="0.2">
      <c r="A85" s="6" t="s">
        <v>66</v>
      </c>
      <c r="B85" s="4">
        <v>150</v>
      </c>
      <c r="C85" s="34">
        <v>3.44</v>
      </c>
      <c r="D85" s="34">
        <v>13.15</v>
      </c>
      <c r="E85" s="34">
        <v>27.92</v>
      </c>
      <c r="F85" s="34">
        <v>243.75</v>
      </c>
      <c r="G85" s="35" t="s">
        <v>67</v>
      </c>
      <c r="H85" s="2" t="s">
        <v>68</v>
      </c>
    </row>
    <row r="86" spans="1:8" x14ac:dyDescent="0.2">
      <c r="A86" s="6" t="s">
        <v>24</v>
      </c>
      <c r="B86" s="93">
        <v>200</v>
      </c>
      <c r="C86" s="5">
        <v>0.15</v>
      </c>
      <c r="D86" s="5">
        <v>0.06</v>
      </c>
      <c r="E86" s="5">
        <v>20.65</v>
      </c>
      <c r="F86" s="5">
        <v>82.9</v>
      </c>
      <c r="G86" s="36" t="s">
        <v>25</v>
      </c>
      <c r="H86" s="2" t="s">
        <v>26</v>
      </c>
    </row>
    <row r="87" spans="1:8" x14ac:dyDescent="0.2">
      <c r="A87" s="23" t="s">
        <v>27</v>
      </c>
      <c r="B87" s="5">
        <v>20</v>
      </c>
      <c r="C87" s="90">
        <v>1.3</v>
      </c>
      <c r="D87" s="90">
        <v>0.2</v>
      </c>
      <c r="E87" s="90">
        <v>8.6</v>
      </c>
      <c r="F87" s="90">
        <v>43</v>
      </c>
      <c r="G87" s="34">
        <v>11</v>
      </c>
      <c r="H87" s="2" t="s">
        <v>29</v>
      </c>
    </row>
    <row r="88" spans="1:8" x14ac:dyDescent="0.2">
      <c r="A88" s="28" t="s">
        <v>17</v>
      </c>
      <c r="B88" s="13">
        <f>SUM(B83:B87)</f>
        <v>660</v>
      </c>
      <c r="C88" s="94">
        <f>SUM(C83:C87)</f>
        <v>27.610000000000003</v>
      </c>
      <c r="D88" s="94">
        <f>SUM(D83:D87)</f>
        <v>32.360000000000007</v>
      </c>
      <c r="E88" s="94">
        <f>SUM(E83:E87)</f>
        <v>70.319999999999993</v>
      </c>
      <c r="F88" s="94">
        <f>SUM(F83:F87)</f>
        <v>682.58</v>
      </c>
      <c r="G88" s="13"/>
      <c r="H88" s="6"/>
    </row>
    <row r="89" spans="1:8" x14ac:dyDescent="0.2">
      <c r="A89" s="100" t="s">
        <v>72</v>
      </c>
      <c r="B89" s="100"/>
      <c r="C89" s="100"/>
      <c r="D89" s="100"/>
      <c r="E89" s="100"/>
      <c r="F89" s="100"/>
      <c r="G89" s="100"/>
      <c r="H89" s="100"/>
    </row>
    <row r="90" spans="1:8" x14ac:dyDescent="0.2">
      <c r="A90" s="100" t="s">
        <v>1</v>
      </c>
      <c r="B90" s="100"/>
      <c r="C90" s="100"/>
      <c r="D90" s="100"/>
      <c r="E90" s="100"/>
      <c r="F90" s="100"/>
      <c r="G90" s="100"/>
      <c r="H90" s="100"/>
    </row>
    <row r="91" spans="1:8" x14ac:dyDescent="0.2">
      <c r="A91" s="98" t="s">
        <v>2</v>
      </c>
      <c r="B91" s="100" t="s">
        <v>3</v>
      </c>
      <c r="C91" s="100"/>
      <c r="D91" s="100"/>
      <c r="E91" s="100"/>
      <c r="F91" s="100"/>
      <c r="G91" s="98" t="s">
        <v>4</v>
      </c>
      <c r="H91" s="98" t="s">
        <v>5</v>
      </c>
    </row>
    <row r="92" spans="1:8" ht="11.55" customHeight="1" x14ac:dyDescent="0.2">
      <c r="A92" s="98"/>
      <c r="B92" s="13" t="s">
        <v>6</v>
      </c>
      <c r="C92" s="14" t="s">
        <v>7</v>
      </c>
      <c r="D92" s="14" t="s">
        <v>8</v>
      </c>
      <c r="E92" s="14" t="s">
        <v>9</v>
      </c>
      <c r="F92" s="14" t="s">
        <v>10</v>
      </c>
      <c r="G92" s="98"/>
      <c r="H92" s="98"/>
    </row>
    <row r="93" spans="1:8" x14ac:dyDescent="0.2">
      <c r="A93" s="98" t="s">
        <v>11</v>
      </c>
      <c r="B93" s="98"/>
      <c r="C93" s="98"/>
      <c r="D93" s="98"/>
      <c r="E93" s="98"/>
      <c r="F93" s="98"/>
      <c r="G93" s="98"/>
      <c r="H93" s="98"/>
    </row>
    <row r="94" spans="1:8" ht="23.25" customHeight="1" x14ac:dyDescent="0.2">
      <c r="A94" s="23" t="s">
        <v>120</v>
      </c>
      <c r="B94" s="3">
        <v>250</v>
      </c>
      <c r="C94" s="10">
        <v>3.16</v>
      </c>
      <c r="D94" s="10">
        <v>10.33</v>
      </c>
      <c r="E94" s="10">
        <v>43.15</v>
      </c>
      <c r="F94" s="10">
        <v>278.10000000000002</v>
      </c>
      <c r="G94" s="15" t="s">
        <v>121</v>
      </c>
      <c r="H94" s="23" t="s">
        <v>73</v>
      </c>
    </row>
    <row r="95" spans="1:8" s="22" customFormat="1" x14ac:dyDescent="0.2">
      <c r="A95" s="6" t="s">
        <v>31</v>
      </c>
      <c r="B95" s="4">
        <v>100</v>
      </c>
      <c r="C95" s="17">
        <v>0.4</v>
      </c>
      <c r="D95" s="17">
        <v>0.4</v>
      </c>
      <c r="E95" s="17">
        <f>19.6/2</f>
        <v>9.8000000000000007</v>
      </c>
      <c r="F95" s="17">
        <f>94/2</f>
        <v>47</v>
      </c>
      <c r="G95" s="21" t="s">
        <v>32</v>
      </c>
      <c r="H95" s="6" t="s">
        <v>33</v>
      </c>
    </row>
    <row r="96" spans="1:8" x14ac:dyDescent="0.2">
      <c r="A96" s="23" t="s">
        <v>201</v>
      </c>
      <c r="B96" s="4">
        <v>50</v>
      </c>
      <c r="C96" s="5">
        <f>3.2/40*50</f>
        <v>4</v>
      </c>
      <c r="D96" s="5">
        <f>0.4/40*50</f>
        <v>0.5</v>
      </c>
      <c r="E96" s="5">
        <f>20.4/40*50</f>
        <v>25.5</v>
      </c>
      <c r="F96" s="5">
        <f>100/40*50</f>
        <v>125</v>
      </c>
      <c r="G96" s="21" t="s">
        <v>69</v>
      </c>
      <c r="H96" s="2" t="s">
        <v>202</v>
      </c>
    </row>
    <row r="97" spans="1:8" x14ac:dyDescent="0.2">
      <c r="A97" s="2" t="s">
        <v>13</v>
      </c>
      <c r="B97" s="4">
        <v>215</v>
      </c>
      <c r="C97" s="26">
        <v>7.0000000000000007E-2</v>
      </c>
      <c r="D97" s="26">
        <v>0.02</v>
      </c>
      <c r="E97" s="26">
        <v>15</v>
      </c>
      <c r="F97" s="26">
        <v>60</v>
      </c>
      <c r="G97" s="21" t="s">
        <v>14</v>
      </c>
      <c r="H97" s="6" t="s">
        <v>15</v>
      </c>
    </row>
    <row r="98" spans="1:8" x14ac:dyDescent="0.2">
      <c r="A98" s="28" t="s">
        <v>17</v>
      </c>
      <c r="B98" s="13">
        <f>SUM(B94:B97)</f>
        <v>615</v>
      </c>
      <c r="C98" s="14">
        <f>SUM(C94:C97)</f>
        <v>7.6300000000000008</v>
      </c>
      <c r="D98" s="14">
        <f>SUM(D94:D97)</f>
        <v>11.25</v>
      </c>
      <c r="E98" s="14">
        <f>SUM(E94:E97)</f>
        <v>93.45</v>
      </c>
      <c r="F98" s="14">
        <f>SUM(F94:F97)</f>
        <v>510.1</v>
      </c>
      <c r="G98" s="30"/>
      <c r="H98" s="6"/>
    </row>
    <row r="99" spans="1:8" x14ac:dyDescent="0.2">
      <c r="A99" s="100" t="s">
        <v>84</v>
      </c>
      <c r="B99" s="100"/>
      <c r="C99" s="100"/>
      <c r="D99" s="100"/>
      <c r="E99" s="100"/>
      <c r="F99" s="100"/>
      <c r="G99" s="100"/>
      <c r="H99" s="100"/>
    </row>
    <row r="100" spans="1:8" s="76" customFormat="1" ht="12.75" customHeight="1" x14ac:dyDescent="0.3">
      <c r="A100" s="52" t="s">
        <v>37</v>
      </c>
      <c r="B100" s="72">
        <v>200</v>
      </c>
      <c r="C100" s="95">
        <v>4.4000000000000004</v>
      </c>
      <c r="D100" s="95">
        <v>4.2</v>
      </c>
      <c r="E100" s="96">
        <v>13.2</v>
      </c>
      <c r="F100" s="95">
        <v>118.6</v>
      </c>
      <c r="G100" s="75" t="s">
        <v>38</v>
      </c>
      <c r="H100" s="52" t="s">
        <v>153</v>
      </c>
    </row>
    <row r="101" spans="1:8" x14ac:dyDescent="0.2">
      <c r="A101" s="6" t="s">
        <v>218</v>
      </c>
      <c r="B101" s="31">
        <v>90</v>
      </c>
      <c r="C101" s="59">
        <v>11.32</v>
      </c>
      <c r="D101" s="59">
        <v>12.8</v>
      </c>
      <c r="E101" s="59">
        <v>12.2</v>
      </c>
      <c r="F101" s="59">
        <v>207.8</v>
      </c>
      <c r="G101" s="35" t="s">
        <v>219</v>
      </c>
      <c r="H101" s="33" t="s">
        <v>74</v>
      </c>
    </row>
    <row r="102" spans="1:8" ht="24.75" customHeight="1" x14ac:dyDescent="0.2">
      <c r="A102" s="6" t="s">
        <v>99</v>
      </c>
      <c r="B102" s="31">
        <v>150</v>
      </c>
      <c r="C102" s="10">
        <v>2.46</v>
      </c>
      <c r="D102" s="10">
        <v>5.53</v>
      </c>
      <c r="E102" s="10">
        <v>19.21</v>
      </c>
      <c r="F102" s="10">
        <v>131.69999999999999</v>
      </c>
      <c r="G102" s="39" t="s">
        <v>100</v>
      </c>
      <c r="H102" s="2" t="s">
        <v>20</v>
      </c>
    </row>
    <row r="103" spans="1:8" x14ac:dyDescent="0.2">
      <c r="A103" s="6" t="s">
        <v>43</v>
      </c>
      <c r="B103" s="4">
        <v>200</v>
      </c>
      <c r="C103" s="5">
        <v>0.76</v>
      </c>
      <c r="D103" s="5">
        <v>0.04</v>
      </c>
      <c r="E103" s="5">
        <v>20.22</v>
      </c>
      <c r="F103" s="5">
        <v>85.51</v>
      </c>
      <c r="G103" s="5" t="s">
        <v>44</v>
      </c>
      <c r="H103" s="2" t="s">
        <v>45</v>
      </c>
    </row>
    <row r="104" spans="1:8" x14ac:dyDescent="0.2">
      <c r="A104" s="23" t="s">
        <v>27</v>
      </c>
      <c r="B104" s="5">
        <v>20</v>
      </c>
      <c r="C104" s="90">
        <v>1.3</v>
      </c>
      <c r="D104" s="90">
        <v>0.2</v>
      </c>
      <c r="E104" s="90">
        <v>8.6</v>
      </c>
      <c r="F104" s="90">
        <v>43</v>
      </c>
      <c r="G104" s="34">
        <v>11</v>
      </c>
      <c r="H104" s="2" t="s">
        <v>29</v>
      </c>
    </row>
    <row r="105" spans="1:8" x14ac:dyDescent="0.2">
      <c r="A105" s="28" t="s">
        <v>17</v>
      </c>
      <c r="B105" s="13">
        <f>SUM(B100:B104)</f>
        <v>660</v>
      </c>
      <c r="C105" s="94">
        <f>SUM(C100:C104)</f>
        <v>20.240000000000002</v>
      </c>
      <c r="D105" s="94">
        <f>SUM(D100:D104)</f>
        <v>22.77</v>
      </c>
      <c r="E105" s="94">
        <f>SUM(E100:E104)</f>
        <v>73.429999999999993</v>
      </c>
      <c r="F105" s="94">
        <f>SUM(F100:F104)</f>
        <v>586.61</v>
      </c>
      <c r="G105" s="13"/>
      <c r="H105" s="6"/>
    </row>
    <row r="106" spans="1:8" x14ac:dyDescent="0.2">
      <c r="A106" s="100" t="s">
        <v>30</v>
      </c>
      <c r="B106" s="100"/>
      <c r="C106" s="100"/>
      <c r="D106" s="100"/>
      <c r="E106" s="100"/>
      <c r="F106" s="100"/>
      <c r="G106" s="100"/>
      <c r="H106" s="100"/>
    </row>
    <row r="107" spans="1:8" x14ac:dyDescent="0.2">
      <c r="A107" s="98" t="s">
        <v>2</v>
      </c>
      <c r="B107" s="100" t="s">
        <v>3</v>
      </c>
      <c r="C107" s="100"/>
      <c r="D107" s="100"/>
      <c r="E107" s="100"/>
      <c r="F107" s="100"/>
      <c r="G107" s="98" t="s">
        <v>4</v>
      </c>
      <c r="H107" s="98" t="s">
        <v>5</v>
      </c>
    </row>
    <row r="108" spans="1:8" ht="11.55" customHeight="1" x14ac:dyDescent="0.2">
      <c r="A108" s="98"/>
      <c r="B108" s="13" t="s">
        <v>6</v>
      </c>
      <c r="C108" s="14" t="s">
        <v>7</v>
      </c>
      <c r="D108" s="14" t="s">
        <v>8</v>
      </c>
      <c r="E108" s="14" t="s">
        <v>9</v>
      </c>
      <c r="F108" s="14" t="s">
        <v>10</v>
      </c>
      <c r="G108" s="98"/>
      <c r="H108" s="98"/>
    </row>
    <row r="109" spans="1:8" x14ac:dyDescent="0.2">
      <c r="A109" s="98" t="s">
        <v>11</v>
      </c>
      <c r="B109" s="98"/>
      <c r="C109" s="99"/>
      <c r="D109" s="99"/>
      <c r="E109" s="99"/>
      <c r="F109" s="99"/>
      <c r="G109" s="98"/>
      <c r="H109" s="98"/>
    </row>
    <row r="110" spans="1:8" x14ac:dyDescent="0.2">
      <c r="A110" s="6" t="s">
        <v>289</v>
      </c>
      <c r="B110" s="3">
        <v>90</v>
      </c>
      <c r="C110" s="10">
        <v>20.8</v>
      </c>
      <c r="D110" s="10">
        <v>12.1</v>
      </c>
      <c r="E110" s="10">
        <v>5.01</v>
      </c>
      <c r="F110" s="10">
        <v>223.2</v>
      </c>
      <c r="G110" s="39" t="s">
        <v>295</v>
      </c>
      <c r="H110" s="16" t="s">
        <v>75</v>
      </c>
    </row>
    <row r="111" spans="1:8" ht="22.5" customHeight="1" x14ac:dyDescent="0.2">
      <c r="A111" s="6" t="s">
        <v>284</v>
      </c>
      <c r="B111" s="31">
        <v>150</v>
      </c>
      <c r="C111" s="10">
        <v>5.98</v>
      </c>
      <c r="D111" s="10">
        <v>5.8</v>
      </c>
      <c r="E111" s="10">
        <v>38.69</v>
      </c>
      <c r="F111" s="10">
        <v>228.81</v>
      </c>
      <c r="G111" s="39" t="s">
        <v>285</v>
      </c>
      <c r="H111" s="6" t="s">
        <v>205</v>
      </c>
    </row>
    <row r="112" spans="1:8" s="22" customFormat="1" x14ac:dyDescent="0.2">
      <c r="A112" s="23" t="s">
        <v>290</v>
      </c>
      <c r="B112" s="4">
        <v>40</v>
      </c>
      <c r="C112" s="17">
        <v>3.2</v>
      </c>
      <c r="D112" s="17">
        <v>0.4</v>
      </c>
      <c r="E112" s="17">
        <v>20.399999999999999</v>
      </c>
      <c r="F112" s="17">
        <v>100</v>
      </c>
      <c r="G112" s="4" t="s">
        <v>28</v>
      </c>
      <c r="H112" s="2" t="s">
        <v>202</v>
      </c>
    </row>
    <row r="113" spans="1:8" x14ac:dyDescent="0.2">
      <c r="A113" s="43" t="s">
        <v>34</v>
      </c>
      <c r="B113" s="5">
        <v>222</v>
      </c>
      <c r="C113" s="26">
        <v>0.13</v>
      </c>
      <c r="D113" s="26">
        <v>0.02</v>
      </c>
      <c r="E113" s="26">
        <v>15.2</v>
      </c>
      <c r="F113" s="26">
        <v>62</v>
      </c>
      <c r="G113" s="4" t="s">
        <v>35</v>
      </c>
      <c r="H113" s="23" t="s">
        <v>36</v>
      </c>
    </row>
    <row r="114" spans="1:8" x14ac:dyDescent="0.2">
      <c r="A114" s="28" t="s">
        <v>17</v>
      </c>
      <c r="B114" s="13">
        <f>SUM(B110:B113)</f>
        <v>502</v>
      </c>
      <c r="C114" s="14">
        <f>SUM(C110:C113)</f>
        <v>30.11</v>
      </c>
      <c r="D114" s="14">
        <f>SUM(D110:D113)</f>
        <v>18.319999999999997</v>
      </c>
      <c r="E114" s="14">
        <f>SUM(E110:E113)</f>
        <v>79.3</v>
      </c>
      <c r="F114" s="14">
        <f>SUM(F110:F113)</f>
        <v>614.01</v>
      </c>
      <c r="G114" s="13"/>
      <c r="H114" s="6"/>
    </row>
    <row r="115" spans="1:8" x14ac:dyDescent="0.2">
      <c r="A115" s="100" t="s">
        <v>84</v>
      </c>
      <c r="B115" s="100"/>
      <c r="C115" s="100"/>
      <c r="D115" s="100"/>
      <c r="E115" s="100"/>
      <c r="F115" s="100"/>
      <c r="G115" s="100"/>
      <c r="H115" s="100"/>
    </row>
    <row r="116" spans="1:8" ht="21.75" customHeight="1" x14ac:dyDescent="0.2">
      <c r="A116" s="6" t="s">
        <v>101</v>
      </c>
      <c r="B116" s="53">
        <v>200</v>
      </c>
      <c r="C116" s="32">
        <v>1.18</v>
      </c>
      <c r="D116" s="32">
        <v>4.84</v>
      </c>
      <c r="E116" s="32">
        <v>9.08</v>
      </c>
      <c r="F116" s="32">
        <v>76.180000000000007</v>
      </c>
      <c r="G116" s="54" t="s">
        <v>51</v>
      </c>
      <c r="H116" s="55" t="s">
        <v>52</v>
      </c>
    </row>
    <row r="117" spans="1:8" ht="12.75" customHeight="1" x14ac:dyDescent="0.2">
      <c r="A117" s="58" t="s">
        <v>293</v>
      </c>
      <c r="B117" s="3">
        <v>100</v>
      </c>
      <c r="C117" s="50">
        <v>14.1</v>
      </c>
      <c r="D117" s="50">
        <v>15.3</v>
      </c>
      <c r="E117" s="50">
        <v>3.2</v>
      </c>
      <c r="F117" s="50">
        <v>205.9</v>
      </c>
      <c r="G117" s="15" t="s">
        <v>294</v>
      </c>
      <c r="H117" s="2" t="s">
        <v>126</v>
      </c>
    </row>
    <row r="118" spans="1:8" ht="24" customHeight="1" x14ac:dyDescent="0.2">
      <c r="A118" s="64" t="s">
        <v>112</v>
      </c>
      <c r="B118" s="3">
        <v>150</v>
      </c>
      <c r="C118" s="47">
        <v>7.41</v>
      </c>
      <c r="D118" s="47">
        <v>6.22</v>
      </c>
      <c r="E118" s="47">
        <v>36.51</v>
      </c>
      <c r="F118" s="47">
        <v>230.35</v>
      </c>
      <c r="G118" s="56" t="s">
        <v>113</v>
      </c>
      <c r="H118" s="65" t="s">
        <v>60</v>
      </c>
    </row>
    <row r="119" spans="1:8" x14ac:dyDescent="0.2">
      <c r="A119" s="6" t="s">
        <v>31</v>
      </c>
      <c r="B119" s="31">
        <v>100</v>
      </c>
      <c r="C119" s="5">
        <v>0.4</v>
      </c>
      <c r="D119" s="5">
        <v>0.4</v>
      </c>
      <c r="E119" s="5">
        <f>19.6/2</f>
        <v>9.8000000000000007</v>
      </c>
      <c r="F119" s="5">
        <f>94/2</f>
        <v>47</v>
      </c>
      <c r="G119" s="35" t="s">
        <v>32</v>
      </c>
      <c r="H119" s="6" t="s">
        <v>33</v>
      </c>
    </row>
    <row r="120" spans="1:8" x14ac:dyDescent="0.2">
      <c r="A120" s="6" t="s">
        <v>54</v>
      </c>
      <c r="B120" s="4">
        <v>200</v>
      </c>
      <c r="C120" s="4">
        <v>0</v>
      </c>
      <c r="D120" s="4">
        <v>0</v>
      </c>
      <c r="E120" s="4">
        <v>19.97</v>
      </c>
      <c r="F120" s="4">
        <v>76</v>
      </c>
      <c r="G120" s="21" t="s">
        <v>55</v>
      </c>
      <c r="H120" s="2" t="s">
        <v>56</v>
      </c>
    </row>
    <row r="121" spans="1:8" x14ac:dyDescent="0.2">
      <c r="A121" s="23" t="s">
        <v>27</v>
      </c>
      <c r="B121" s="5">
        <v>20</v>
      </c>
      <c r="C121" s="90">
        <v>1.3</v>
      </c>
      <c r="D121" s="90">
        <v>0.2</v>
      </c>
      <c r="E121" s="90">
        <v>8.6</v>
      </c>
      <c r="F121" s="90">
        <v>43</v>
      </c>
      <c r="G121" s="34">
        <v>11</v>
      </c>
      <c r="H121" s="2" t="s">
        <v>29</v>
      </c>
    </row>
    <row r="122" spans="1:8" x14ac:dyDescent="0.2">
      <c r="A122" s="28" t="s">
        <v>17</v>
      </c>
      <c r="B122" s="13">
        <f>SUM(B116:B121)</f>
        <v>770</v>
      </c>
      <c r="C122" s="94">
        <f>SUM(C116:C121)</f>
        <v>24.389999999999997</v>
      </c>
      <c r="D122" s="94">
        <f>SUM(D116:D121)</f>
        <v>26.959999999999997</v>
      </c>
      <c r="E122" s="94">
        <f>SUM(E116:E121)</f>
        <v>87.16</v>
      </c>
      <c r="F122" s="94">
        <f>SUM(F116:F121)</f>
        <v>678.43000000000006</v>
      </c>
      <c r="G122" s="13"/>
      <c r="H122" s="6"/>
    </row>
    <row r="123" spans="1:8" x14ac:dyDescent="0.2">
      <c r="A123" s="100" t="s">
        <v>46</v>
      </c>
      <c r="B123" s="100"/>
      <c r="C123" s="100"/>
      <c r="D123" s="100"/>
      <c r="E123" s="100"/>
      <c r="F123" s="100"/>
      <c r="G123" s="100"/>
      <c r="H123" s="100"/>
    </row>
    <row r="124" spans="1:8" x14ac:dyDescent="0.2">
      <c r="A124" s="98" t="s">
        <v>2</v>
      </c>
      <c r="B124" s="100" t="s">
        <v>3</v>
      </c>
      <c r="C124" s="100"/>
      <c r="D124" s="100"/>
      <c r="E124" s="100"/>
      <c r="F124" s="100"/>
      <c r="G124" s="98" t="s">
        <v>4</v>
      </c>
      <c r="H124" s="98" t="s">
        <v>5</v>
      </c>
    </row>
    <row r="125" spans="1:8" ht="11.55" customHeight="1" x14ac:dyDescent="0.2">
      <c r="A125" s="98"/>
      <c r="B125" s="13" t="s">
        <v>6</v>
      </c>
      <c r="C125" s="14" t="s">
        <v>7</v>
      </c>
      <c r="D125" s="14" t="s">
        <v>8</v>
      </c>
      <c r="E125" s="14" t="s">
        <v>9</v>
      </c>
      <c r="F125" s="14" t="s">
        <v>10</v>
      </c>
      <c r="G125" s="98"/>
      <c r="H125" s="98"/>
    </row>
    <row r="126" spans="1:8" x14ac:dyDescent="0.2">
      <c r="A126" s="98" t="s">
        <v>11</v>
      </c>
      <c r="B126" s="98"/>
      <c r="C126" s="99"/>
      <c r="D126" s="99"/>
      <c r="E126" s="99"/>
      <c r="F126" s="99"/>
      <c r="G126" s="98"/>
      <c r="H126" s="98"/>
    </row>
    <row r="127" spans="1:8" ht="12" customHeight="1" x14ac:dyDescent="0.2">
      <c r="A127" s="6" t="s">
        <v>296</v>
      </c>
      <c r="B127" s="31">
        <v>90</v>
      </c>
      <c r="C127" s="10">
        <v>17.2</v>
      </c>
      <c r="D127" s="10">
        <v>8.9</v>
      </c>
      <c r="E127" s="10">
        <v>11.1</v>
      </c>
      <c r="F127" s="10">
        <v>193.7</v>
      </c>
      <c r="G127" s="39" t="s">
        <v>297</v>
      </c>
      <c r="H127" s="2" t="s">
        <v>71</v>
      </c>
    </row>
    <row r="128" spans="1:8" ht="13.5" customHeight="1" x14ac:dyDescent="0.2">
      <c r="A128" s="6" t="s">
        <v>66</v>
      </c>
      <c r="B128" s="4">
        <v>150</v>
      </c>
      <c r="C128" s="83">
        <v>3.44</v>
      </c>
      <c r="D128" s="83">
        <v>13.15</v>
      </c>
      <c r="E128" s="83">
        <v>27.92</v>
      </c>
      <c r="F128" s="83">
        <v>243.75</v>
      </c>
      <c r="G128" s="35" t="s">
        <v>67</v>
      </c>
      <c r="H128" s="2" t="s">
        <v>68</v>
      </c>
    </row>
    <row r="129" spans="1:8" ht="22.5" customHeight="1" x14ac:dyDescent="0.2">
      <c r="A129" s="23" t="s">
        <v>48</v>
      </c>
      <c r="B129" s="5">
        <v>60</v>
      </c>
      <c r="C129" s="17">
        <v>0.66</v>
      </c>
      <c r="D129" s="17">
        <v>0.12</v>
      </c>
      <c r="E129" s="17">
        <v>2.2799999999999998</v>
      </c>
      <c r="F129" s="17">
        <v>13.2</v>
      </c>
      <c r="G129" s="5" t="s">
        <v>49</v>
      </c>
      <c r="H129" s="2" t="s">
        <v>50</v>
      </c>
    </row>
    <row r="130" spans="1:8" x14ac:dyDescent="0.2">
      <c r="A130" s="23" t="s">
        <v>201</v>
      </c>
      <c r="B130" s="4">
        <v>50</v>
      </c>
      <c r="C130" s="5">
        <f>3.2/40*50</f>
        <v>4</v>
      </c>
      <c r="D130" s="5">
        <f>0.4/40*50</f>
        <v>0.5</v>
      </c>
      <c r="E130" s="5">
        <f>20.4/40*50</f>
        <v>25.5</v>
      </c>
      <c r="F130" s="5">
        <f>100/40*50</f>
        <v>125</v>
      </c>
      <c r="G130" s="21" t="s">
        <v>69</v>
      </c>
      <c r="H130" s="2" t="s">
        <v>202</v>
      </c>
    </row>
    <row r="131" spans="1:8" ht="12.75" customHeight="1" x14ac:dyDescent="0.2">
      <c r="A131" s="2" t="s">
        <v>13</v>
      </c>
      <c r="B131" s="4">
        <v>215</v>
      </c>
      <c r="C131" s="26">
        <v>7.0000000000000007E-2</v>
      </c>
      <c r="D131" s="26">
        <v>0.02</v>
      </c>
      <c r="E131" s="26">
        <v>15</v>
      </c>
      <c r="F131" s="26">
        <v>60</v>
      </c>
      <c r="G131" s="4" t="s">
        <v>14</v>
      </c>
      <c r="H131" s="6" t="s">
        <v>15</v>
      </c>
    </row>
    <row r="132" spans="1:8" x14ac:dyDescent="0.2">
      <c r="A132" s="28" t="s">
        <v>17</v>
      </c>
      <c r="B132" s="13">
        <f>SUM(B127:B131)</f>
        <v>565</v>
      </c>
      <c r="C132" s="29">
        <f>SUM(C127:C131)</f>
        <v>25.37</v>
      </c>
      <c r="D132" s="29">
        <f>SUM(D127:D131)</f>
        <v>22.69</v>
      </c>
      <c r="E132" s="29">
        <f>SUM(E127:E131)</f>
        <v>81.800000000000011</v>
      </c>
      <c r="F132" s="29">
        <f>SUM(F127:F131)</f>
        <v>635.65</v>
      </c>
      <c r="G132" s="13"/>
      <c r="H132" s="6"/>
    </row>
    <row r="133" spans="1:8" x14ac:dyDescent="0.2">
      <c r="A133" s="100" t="s">
        <v>84</v>
      </c>
      <c r="B133" s="100"/>
      <c r="C133" s="100"/>
      <c r="D133" s="100"/>
      <c r="E133" s="100"/>
      <c r="F133" s="100"/>
      <c r="G133" s="100"/>
      <c r="H133" s="100"/>
    </row>
    <row r="134" spans="1:8" x14ac:dyDescent="0.2">
      <c r="A134" s="40" t="s">
        <v>110</v>
      </c>
      <c r="B134" s="61">
        <v>200</v>
      </c>
      <c r="C134" s="59">
        <v>1.35</v>
      </c>
      <c r="D134" s="59">
        <v>3.96</v>
      </c>
      <c r="E134" s="59">
        <v>8.68</v>
      </c>
      <c r="F134" s="59">
        <v>76.09</v>
      </c>
      <c r="G134" s="63" t="s">
        <v>111</v>
      </c>
      <c r="H134" s="9" t="s">
        <v>58</v>
      </c>
    </row>
    <row r="135" spans="1:8" x14ac:dyDescent="0.2">
      <c r="A135" s="23" t="s">
        <v>40</v>
      </c>
      <c r="B135" s="4">
        <v>90</v>
      </c>
      <c r="C135" s="5">
        <v>11.52</v>
      </c>
      <c r="D135" s="5">
        <v>13</v>
      </c>
      <c r="E135" s="5">
        <v>4.05</v>
      </c>
      <c r="F135" s="5">
        <v>189.6</v>
      </c>
      <c r="G135" s="4" t="s">
        <v>41</v>
      </c>
      <c r="H135" s="6" t="s">
        <v>42</v>
      </c>
    </row>
    <row r="136" spans="1:8" ht="22.2" customHeight="1" x14ac:dyDescent="0.2">
      <c r="A136" s="6" t="s">
        <v>104</v>
      </c>
      <c r="B136" s="31">
        <v>150</v>
      </c>
      <c r="C136" s="10">
        <v>3.42</v>
      </c>
      <c r="D136" s="10">
        <v>6.5</v>
      </c>
      <c r="E136" s="10">
        <v>34.950000000000003</v>
      </c>
      <c r="F136" s="10">
        <v>214.46</v>
      </c>
      <c r="G136" s="56" t="s">
        <v>105</v>
      </c>
      <c r="H136" s="57" t="s">
        <v>53</v>
      </c>
    </row>
    <row r="137" spans="1:8" ht="33.75" customHeight="1" x14ac:dyDescent="0.2">
      <c r="A137" s="58" t="s">
        <v>21</v>
      </c>
      <c r="B137" s="3">
        <v>60</v>
      </c>
      <c r="C137" s="62">
        <v>1.41</v>
      </c>
      <c r="D137" s="62">
        <v>0.09</v>
      </c>
      <c r="E137" s="62">
        <v>4.05</v>
      </c>
      <c r="F137" s="62">
        <v>22.5</v>
      </c>
      <c r="G137" s="60" t="s">
        <v>22</v>
      </c>
      <c r="H137" s="45" t="s">
        <v>23</v>
      </c>
    </row>
    <row r="138" spans="1:8" x14ac:dyDescent="0.2">
      <c r="A138" s="6" t="s">
        <v>76</v>
      </c>
      <c r="B138" s="77">
        <v>200</v>
      </c>
      <c r="C138" s="59">
        <v>0.16</v>
      </c>
      <c r="D138" s="59">
        <v>0.16</v>
      </c>
      <c r="E138" s="59">
        <v>27.88</v>
      </c>
      <c r="F138" s="59">
        <v>114.6</v>
      </c>
      <c r="G138" s="15" t="s">
        <v>77</v>
      </c>
      <c r="H138" s="2" t="s">
        <v>78</v>
      </c>
    </row>
    <row r="139" spans="1:8" x14ac:dyDescent="0.2">
      <c r="A139" s="23" t="s">
        <v>27</v>
      </c>
      <c r="B139" s="5">
        <v>20</v>
      </c>
      <c r="C139" s="90">
        <v>1.3</v>
      </c>
      <c r="D139" s="90">
        <v>0.2</v>
      </c>
      <c r="E139" s="90">
        <v>8.6</v>
      </c>
      <c r="F139" s="90">
        <v>43</v>
      </c>
      <c r="G139" s="34">
        <v>11</v>
      </c>
      <c r="H139" s="2" t="s">
        <v>29</v>
      </c>
    </row>
    <row r="140" spans="1:8" x14ac:dyDescent="0.2">
      <c r="A140" s="28" t="s">
        <v>17</v>
      </c>
      <c r="B140" s="13">
        <f>SUM(B134:B139)</f>
        <v>720</v>
      </c>
      <c r="C140" s="94">
        <f>SUM(C134:C139)</f>
        <v>19.16</v>
      </c>
      <c r="D140" s="94">
        <f>SUM(D134:D139)</f>
        <v>23.91</v>
      </c>
      <c r="E140" s="94">
        <f>SUM(E134:E139)</f>
        <v>88.21</v>
      </c>
      <c r="F140" s="94">
        <f>SUM(F134:F139)</f>
        <v>660.25</v>
      </c>
      <c r="G140" s="13"/>
      <c r="H140" s="6"/>
    </row>
    <row r="141" spans="1:8" x14ac:dyDescent="0.2">
      <c r="A141" s="100" t="s">
        <v>57</v>
      </c>
      <c r="B141" s="100"/>
      <c r="C141" s="100"/>
      <c r="D141" s="100"/>
      <c r="E141" s="100"/>
      <c r="F141" s="100"/>
      <c r="G141" s="100"/>
      <c r="H141" s="100"/>
    </row>
    <row r="142" spans="1:8" x14ac:dyDescent="0.2">
      <c r="A142" s="98" t="s">
        <v>2</v>
      </c>
      <c r="B142" s="100" t="s">
        <v>3</v>
      </c>
      <c r="C142" s="100"/>
      <c r="D142" s="100"/>
      <c r="E142" s="100"/>
      <c r="F142" s="100"/>
      <c r="G142" s="98" t="s">
        <v>4</v>
      </c>
      <c r="H142" s="98" t="s">
        <v>5</v>
      </c>
    </row>
    <row r="143" spans="1:8" ht="11.55" customHeight="1" x14ac:dyDescent="0.2">
      <c r="A143" s="98"/>
      <c r="B143" s="13" t="s">
        <v>6</v>
      </c>
      <c r="C143" s="14" t="s">
        <v>7</v>
      </c>
      <c r="D143" s="14" t="s">
        <v>8</v>
      </c>
      <c r="E143" s="14" t="s">
        <v>9</v>
      </c>
      <c r="F143" s="14" t="s">
        <v>10</v>
      </c>
      <c r="G143" s="98"/>
      <c r="H143" s="98"/>
    </row>
    <row r="144" spans="1:8" x14ac:dyDescent="0.2">
      <c r="A144" s="98" t="s">
        <v>11</v>
      </c>
      <c r="B144" s="98"/>
      <c r="C144" s="98"/>
      <c r="D144" s="98"/>
      <c r="E144" s="98"/>
      <c r="F144" s="98"/>
      <c r="G144" s="98"/>
      <c r="H144" s="98"/>
    </row>
    <row r="145" spans="1:8" ht="12.75" customHeight="1" x14ac:dyDescent="0.2">
      <c r="A145" s="6" t="s">
        <v>291</v>
      </c>
      <c r="B145" s="3">
        <v>90</v>
      </c>
      <c r="C145" s="10">
        <v>12.9</v>
      </c>
      <c r="D145" s="10">
        <v>13.6</v>
      </c>
      <c r="E145" s="10">
        <v>13.4</v>
      </c>
      <c r="F145" s="10">
        <v>222.86</v>
      </c>
      <c r="G145" s="35" t="s">
        <v>292</v>
      </c>
      <c r="H145" s="6" t="s">
        <v>282</v>
      </c>
    </row>
    <row r="146" spans="1:8" ht="24" customHeight="1" x14ac:dyDescent="0.2">
      <c r="A146" s="6" t="s">
        <v>104</v>
      </c>
      <c r="B146" s="31">
        <v>150</v>
      </c>
      <c r="C146" s="10">
        <v>3.42</v>
      </c>
      <c r="D146" s="10">
        <v>6.5</v>
      </c>
      <c r="E146" s="10">
        <v>34.950000000000003</v>
      </c>
      <c r="F146" s="10">
        <v>214.46</v>
      </c>
      <c r="G146" s="56" t="s">
        <v>105</v>
      </c>
      <c r="H146" s="57" t="s">
        <v>53</v>
      </c>
    </row>
    <row r="147" spans="1:8" s="22" customFormat="1" ht="12.75" customHeight="1" x14ac:dyDescent="0.2">
      <c r="A147" s="6" t="s">
        <v>31</v>
      </c>
      <c r="B147" s="4">
        <v>100</v>
      </c>
      <c r="C147" s="69">
        <v>0.4</v>
      </c>
      <c r="D147" s="69">
        <v>0.4</v>
      </c>
      <c r="E147" s="69">
        <f>19.6/2</f>
        <v>9.8000000000000007</v>
      </c>
      <c r="F147" s="69">
        <f>94/2</f>
        <v>47</v>
      </c>
      <c r="G147" s="4" t="s">
        <v>32</v>
      </c>
      <c r="H147" s="6" t="s">
        <v>33</v>
      </c>
    </row>
    <row r="148" spans="1:8" ht="11.25" customHeight="1" x14ac:dyDescent="0.2">
      <c r="A148" s="6" t="s">
        <v>234</v>
      </c>
      <c r="B148" s="31">
        <v>50</v>
      </c>
      <c r="C148" s="10">
        <v>2.76</v>
      </c>
      <c r="D148" s="10">
        <v>6.5</v>
      </c>
      <c r="E148" s="10">
        <v>29.4</v>
      </c>
      <c r="F148" s="10">
        <v>187.5</v>
      </c>
      <c r="G148" s="1" t="s">
        <v>235</v>
      </c>
      <c r="H148" s="16" t="s">
        <v>222</v>
      </c>
    </row>
    <row r="149" spans="1:8" ht="12" customHeight="1" x14ac:dyDescent="0.2">
      <c r="A149" s="43" t="s">
        <v>34</v>
      </c>
      <c r="B149" s="5">
        <v>222</v>
      </c>
      <c r="C149" s="26">
        <v>0.13</v>
      </c>
      <c r="D149" s="26">
        <v>0.02</v>
      </c>
      <c r="E149" s="26">
        <v>15.2</v>
      </c>
      <c r="F149" s="26">
        <v>62</v>
      </c>
      <c r="G149" s="4" t="s">
        <v>35</v>
      </c>
      <c r="H149" s="23" t="s">
        <v>36</v>
      </c>
    </row>
    <row r="150" spans="1:8" ht="15.75" customHeight="1" x14ac:dyDescent="0.2">
      <c r="A150" s="28" t="s">
        <v>17</v>
      </c>
      <c r="B150" s="13">
        <f>SUM(B145:B149)</f>
        <v>612</v>
      </c>
      <c r="C150" s="13">
        <f t="shared" ref="C150:F150" si="0">SUM(C145:C149)</f>
        <v>19.609999999999996</v>
      </c>
      <c r="D150" s="13">
        <f t="shared" si="0"/>
        <v>27.02</v>
      </c>
      <c r="E150" s="13">
        <f t="shared" si="0"/>
        <v>102.75000000000001</v>
      </c>
      <c r="F150" s="13">
        <f t="shared" si="0"/>
        <v>733.82</v>
      </c>
      <c r="G150" s="13"/>
      <c r="H150" s="6"/>
    </row>
    <row r="151" spans="1:8" ht="12" customHeight="1" x14ac:dyDescent="0.2">
      <c r="A151" s="100" t="s">
        <v>84</v>
      </c>
      <c r="B151" s="100"/>
      <c r="C151" s="100"/>
      <c r="D151" s="100"/>
      <c r="E151" s="100"/>
      <c r="F151" s="100"/>
      <c r="G151" s="100"/>
      <c r="H151" s="100"/>
    </row>
    <row r="152" spans="1:8" ht="13.5" customHeight="1" x14ac:dyDescent="0.2">
      <c r="A152" s="6" t="s">
        <v>214</v>
      </c>
      <c r="B152" s="31">
        <v>200</v>
      </c>
      <c r="C152" s="62">
        <v>1.62</v>
      </c>
      <c r="D152" s="62">
        <v>2.19</v>
      </c>
      <c r="E152" s="62">
        <v>12.81</v>
      </c>
      <c r="F152" s="62">
        <v>77.13</v>
      </c>
      <c r="G152" s="68" t="s">
        <v>215</v>
      </c>
      <c r="H152" s="2" t="s">
        <v>216</v>
      </c>
    </row>
    <row r="153" spans="1:8" x14ac:dyDescent="0.2">
      <c r="A153" s="57" t="s">
        <v>298</v>
      </c>
      <c r="B153" s="4">
        <v>90</v>
      </c>
      <c r="C153" s="5">
        <v>14.7</v>
      </c>
      <c r="D153" s="5">
        <f>12.3*0.9</f>
        <v>11.07</v>
      </c>
      <c r="E153" s="5">
        <v>12.95</v>
      </c>
      <c r="F153" s="5">
        <f>242.41*0.9</f>
        <v>218.16900000000001</v>
      </c>
      <c r="G153" s="36" t="s">
        <v>299</v>
      </c>
      <c r="H153" s="2" t="s">
        <v>79</v>
      </c>
    </row>
    <row r="154" spans="1:8" ht="11.55" customHeight="1" x14ac:dyDescent="0.2">
      <c r="A154" s="6" t="s">
        <v>66</v>
      </c>
      <c r="B154" s="4">
        <v>150</v>
      </c>
      <c r="C154" s="5">
        <v>3.44</v>
      </c>
      <c r="D154" s="5">
        <v>13.15</v>
      </c>
      <c r="E154" s="5">
        <v>27.92</v>
      </c>
      <c r="F154" s="5">
        <v>243.75</v>
      </c>
      <c r="G154" s="35" t="s">
        <v>67</v>
      </c>
      <c r="H154" s="2" t="s">
        <v>68</v>
      </c>
    </row>
    <row r="155" spans="1:8" x14ac:dyDescent="0.2">
      <c r="A155" s="6" t="s">
        <v>24</v>
      </c>
      <c r="B155" s="4">
        <v>200</v>
      </c>
      <c r="C155" s="5">
        <v>0.15</v>
      </c>
      <c r="D155" s="5">
        <v>0.06</v>
      </c>
      <c r="E155" s="5">
        <v>20.65</v>
      </c>
      <c r="F155" s="5">
        <v>82.9</v>
      </c>
      <c r="G155" s="5" t="s">
        <v>25</v>
      </c>
      <c r="H155" s="2" t="s">
        <v>26</v>
      </c>
    </row>
    <row r="156" spans="1:8" x14ac:dyDescent="0.2">
      <c r="A156" s="23" t="s">
        <v>27</v>
      </c>
      <c r="B156" s="5">
        <v>20</v>
      </c>
      <c r="C156" s="90">
        <v>1.3</v>
      </c>
      <c r="D156" s="90">
        <v>0.2</v>
      </c>
      <c r="E156" s="90">
        <v>8.6</v>
      </c>
      <c r="F156" s="90">
        <v>43</v>
      </c>
      <c r="G156" s="34">
        <v>11</v>
      </c>
      <c r="H156" s="2" t="s">
        <v>29</v>
      </c>
    </row>
    <row r="157" spans="1:8" x14ac:dyDescent="0.2">
      <c r="A157" s="28" t="s">
        <v>17</v>
      </c>
      <c r="B157" s="13">
        <f>SUM(B152:B156)</f>
        <v>660</v>
      </c>
      <c r="C157" s="94">
        <f>SUM(C152:C156)</f>
        <v>21.21</v>
      </c>
      <c r="D157" s="94">
        <f>SUM(D152:D156)</f>
        <v>26.669999999999998</v>
      </c>
      <c r="E157" s="94">
        <f>SUM(E152:E156)</f>
        <v>82.929999999999993</v>
      </c>
      <c r="F157" s="94">
        <f>SUM(F152:F156)</f>
        <v>664.94899999999996</v>
      </c>
      <c r="G157" s="13"/>
      <c r="H157" s="6"/>
    </row>
    <row r="158" spans="1:8" x14ac:dyDescent="0.2">
      <c r="A158" s="100" t="s">
        <v>65</v>
      </c>
      <c r="B158" s="100"/>
      <c r="C158" s="100"/>
      <c r="D158" s="100"/>
      <c r="E158" s="100"/>
      <c r="F158" s="100"/>
      <c r="G158" s="100"/>
      <c r="H158" s="100"/>
    </row>
    <row r="159" spans="1:8" x14ac:dyDescent="0.2">
      <c r="A159" s="98" t="s">
        <v>2</v>
      </c>
      <c r="B159" s="100" t="s">
        <v>3</v>
      </c>
      <c r="C159" s="100"/>
      <c r="D159" s="100"/>
      <c r="E159" s="100"/>
      <c r="F159" s="100"/>
      <c r="G159" s="98" t="s">
        <v>4</v>
      </c>
      <c r="H159" s="98" t="s">
        <v>5</v>
      </c>
    </row>
    <row r="160" spans="1:8" ht="11.55" customHeight="1" x14ac:dyDescent="0.2">
      <c r="A160" s="98"/>
      <c r="B160" s="13" t="s">
        <v>6</v>
      </c>
      <c r="C160" s="14" t="s">
        <v>7</v>
      </c>
      <c r="D160" s="14" t="s">
        <v>8</v>
      </c>
      <c r="E160" s="14" t="s">
        <v>9</v>
      </c>
      <c r="F160" s="14" t="s">
        <v>10</v>
      </c>
      <c r="G160" s="98"/>
      <c r="H160" s="98"/>
    </row>
    <row r="161" spans="1:8" x14ac:dyDescent="0.2">
      <c r="A161" s="98" t="s">
        <v>11</v>
      </c>
      <c r="B161" s="98"/>
      <c r="C161" s="99"/>
      <c r="D161" s="99"/>
      <c r="E161" s="99"/>
      <c r="F161" s="99"/>
      <c r="G161" s="98"/>
      <c r="H161" s="98"/>
    </row>
    <row r="162" spans="1:8" ht="11.55" customHeight="1" x14ac:dyDescent="0.2">
      <c r="A162" s="58" t="s">
        <v>293</v>
      </c>
      <c r="B162" s="3">
        <v>90</v>
      </c>
      <c r="C162" s="59">
        <f>14.1*0.9</f>
        <v>12.69</v>
      </c>
      <c r="D162" s="59">
        <f>15.3*0.9</f>
        <v>13.770000000000001</v>
      </c>
      <c r="E162" s="59">
        <f>3.2*0.9</f>
        <v>2.8800000000000003</v>
      </c>
      <c r="F162" s="59">
        <f>205.9*0.9</f>
        <v>185.31</v>
      </c>
      <c r="G162" s="1" t="s">
        <v>294</v>
      </c>
      <c r="H162" s="2" t="s">
        <v>126</v>
      </c>
    </row>
    <row r="163" spans="1:8" ht="23.25" customHeight="1" x14ac:dyDescent="0.2">
      <c r="A163" s="23" t="s">
        <v>112</v>
      </c>
      <c r="B163" s="3">
        <v>150</v>
      </c>
      <c r="C163" s="10">
        <v>7.41</v>
      </c>
      <c r="D163" s="10">
        <v>6.22</v>
      </c>
      <c r="E163" s="10">
        <v>36.51</v>
      </c>
      <c r="F163" s="10">
        <v>230.35</v>
      </c>
      <c r="G163" s="39" t="s">
        <v>113</v>
      </c>
      <c r="H163" s="2" t="s">
        <v>60</v>
      </c>
    </row>
    <row r="164" spans="1:8" s="22" customFormat="1" ht="12" customHeight="1" x14ac:dyDescent="0.2">
      <c r="A164" s="23" t="s">
        <v>290</v>
      </c>
      <c r="B164" s="4">
        <v>40</v>
      </c>
      <c r="C164" s="69">
        <v>3.2</v>
      </c>
      <c r="D164" s="69">
        <v>0.4</v>
      </c>
      <c r="E164" s="69">
        <v>20.399999999999999</v>
      </c>
      <c r="F164" s="69">
        <v>100</v>
      </c>
      <c r="G164" s="4" t="s">
        <v>28</v>
      </c>
      <c r="H164" s="2" t="s">
        <v>202</v>
      </c>
    </row>
    <row r="165" spans="1:8" ht="12" customHeight="1" x14ac:dyDescent="0.2">
      <c r="A165" s="43" t="s">
        <v>34</v>
      </c>
      <c r="B165" s="5">
        <v>222</v>
      </c>
      <c r="C165" s="26">
        <v>0.13</v>
      </c>
      <c r="D165" s="26">
        <v>0.02</v>
      </c>
      <c r="E165" s="26">
        <v>15.2</v>
      </c>
      <c r="F165" s="26">
        <v>62</v>
      </c>
      <c r="G165" s="4" t="s">
        <v>35</v>
      </c>
      <c r="H165" s="23" t="s">
        <v>36</v>
      </c>
    </row>
    <row r="166" spans="1:8" ht="12" customHeight="1" x14ac:dyDescent="0.2">
      <c r="A166" s="28" t="s">
        <v>17</v>
      </c>
      <c r="B166" s="13">
        <f>SUM(B162:B165)</f>
        <v>502</v>
      </c>
      <c r="C166" s="29">
        <f>SUM(C162:C165)</f>
        <v>23.43</v>
      </c>
      <c r="D166" s="29">
        <f>SUM(D162:D165)</f>
        <v>20.41</v>
      </c>
      <c r="E166" s="29">
        <f>SUM(E162:E165)</f>
        <v>74.989999999999995</v>
      </c>
      <c r="F166" s="29">
        <f>SUM(F162:F165)</f>
        <v>577.66</v>
      </c>
      <c r="G166" s="13"/>
      <c r="H166" s="6"/>
    </row>
    <row r="167" spans="1:8" x14ac:dyDescent="0.2">
      <c r="A167" s="100" t="s">
        <v>84</v>
      </c>
      <c r="B167" s="100"/>
      <c r="C167" s="100"/>
      <c r="D167" s="100"/>
      <c r="E167" s="100"/>
      <c r="F167" s="100"/>
      <c r="G167" s="100"/>
      <c r="H167" s="100"/>
    </row>
    <row r="168" spans="1:8" ht="24.75" customHeight="1" x14ac:dyDescent="0.2">
      <c r="A168" s="6" t="s">
        <v>127</v>
      </c>
      <c r="B168" s="3">
        <v>200</v>
      </c>
      <c r="C168" s="10">
        <v>0.99</v>
      </c>
      <c r="D168" s="10">
        <v>3.9</v>
      </c>
      <c r="E168" s="10">
        <v>6.53</v>
      </c>
      <c r="F168" s="10">
        <v>64.42</v>
      </c>
      <c r="G168" s="1" t="s">
        <v>80</v>
      </c>
      <c r="H168" s="43" t="s">
        <v>70</v>
      </c>
    </row>
    <row r="169" spans="1:8" x14ac:dyDescent="0.2">
      <c r="A169" s="2" t="s">
        <v>210</v>
      </c>
      <c r="B169" s="4">
        <v>90</v>
      </c>
      <c r="C169" s="5">
        <v>11.1</v>
      </c>
      <c r="D169" s="5">
        <v>14.26</v>
      </c>
      <c r="E169" s="5">
        <v>10.199999999999999</v>
      </c>
      <c r="F169" s="5">
        <v>215.87</v>
      </c>
      <c r="G169" s="4" t="s">
        <v>279</v>
      </c>
      <c r="H169" s="6" t="s">
        <v>59</v>
      </c>
    </row>
    <row r="170" spans="1:8" ht="22.5" customHeight="1" x14ac:dyDescent="0.2">
      <c r="A170" s="6" t="s">
        <v>284</v>
      </c>
      <c r="B170" s="31">
        <v>150</v>
      </c>
      <c r="C170" s="10">
        <v>5.98</v>
      </c>
      <c r="D170" s="10">
        <v>5.8</v>
      </c>
      <c r="E170" s="10">
        <v>38.69</v>
      </c>
      <c r="F170" s="10">
        <v>228.81</v>
      </c>
      <c r="G170" s="39" t="s">
        <v>285</v>
      </c>
      <c r="H170" s="6" t="s">
        <v>205</v>
      </c>
    </row>
    <row r="171" spans="1:8" ht="35.25" customHeight="1" x14ac:dyDescent="0.2">
      <c r="A171" s="58" t="s">
        <v>81</v>
      </c>
      <c r="B171" s="3">
        <v>60</v>
      </c>
      <c r="C171" s="59">
        <v>1.38</v>
      </c>
      <c r="D171" s="59">
        <v>0.06</v>
      </c>
      <c r="E171" s="59">
        <v>4.9400000000000004</v>
      </c>
      <c r="F171" s="59">
        <v>26.6</v>
      </c>
      <c r="G171" s="60">
        <v>304</v>
      </c>
      <c r="H171" s="2" t="s">
        <v>82</v>
      </c>
    </row>
    <row r="172" spans="1:8" x14ac:dyDescent="0.2">
      <c r="A172" s="6" t="s">
        <v>263</v>
      </c>
      <c r="B172" s="4">
        <v>200</v>
      </c>
      <c r="C172" s="4">
        <v>0</v>
      </c>
      <c r="D172" s="4">
        <v>0</v>
      </c>
      <c r="E172" s="4">
        <v>19.97</v>
      </c>
      <c r="F172" s="4">
        <v>76</v>
      </c>
      <c r="G172" s="4" t="s">
        <v>264</v>
      </c>
      <c r="H172" s="2" t="s">
        <v>56</v>
      </c>
    </row>
    <row r="173" spans="1:8" x14ac:dyDescent="0.2">
      <c r="A173" s="23" t="s">
        <v>27</v>
      </c>
      <c r="B173" s="5">
        <v>20</v>
      </c>
      <c r="C173" s="90">
        <v>1.3</v>
      </c>
      <c r="D173" s="90">
        <v>0.2</v>
      </c>
      <c r="E173" s="90">
        <v>8.6</v>
      </c>
      <c r="F173" s="90">
        <v>43</v>
      </c>
      <c r="G173" s="34">
        <v>11</v>
      </c>
      <c r="H173" s="2" t="s">
        <v>29</v>
      </c>
    </row>
    <row r="174" spans="1:8" x14ac:dyDescent="0.2">
      <c r="A174" s="28" t="s">
        <v>17</v>
      </c>
      <c r="B174" s="13">
        <f>SUM(B168:B173)</f>
        <v>720</v>
      </c>
      <c r="C174" s="94">
        <f>SUM(C168:C173)</f>
        <v>20.75</v>
      </c>
      <c r="D174" s="94">
        <f>SUM(D168:D173)</f>
        <v>24.22</v>
      </c>
      <c r="E174" s="94">
        <f>SUM(E168:E173)</f>
        <v>88.929999999999993</v>
      </c>
      <c r="F174" s="94">
        <f>SUM(F168:F173)</f>
        <v>654.70000000000005</v>
      </c>
      <c r="G174" s="13"/>
      <c r="H174" s="6"/>
    </row>
  </sheetData>
  <mergeCells count="73">
    <mergeCell ref="A167:H167"/>
    <mergeCell ref="A161:H161"/>
    <mergeCell ref="A144:H144"/>
    <mergeCell ref="A158:H158"/>
    <mergeCell ref="A159:A160"/>
    <mergeCell ref="B159:F159"/>
    <mergeCell ref="G159:G160"/>
    <mergeCell ref="H159:H160"/>
    <mergeCell ref="A151:H151"/>
    <mergeCell ref="A126:H126"/>
    <mergeCell ref="A141:H141"/>
    <mergeCell ref="A142:A143"/>
    <mergeCell ref="B142:F142"/>
    <mergeCell ref="G142:G143"/>
    <mergeCell ref="H142:H143"/>
    <mergeCell ref="A133:H133"/>
    <mergeCell ref="A109:H109"/>
    <mergeCell ref="A123:H123"/>
    <mergeCell ref="A124:A125"/>
    <mergeCell ref="B124:F124"/>
    <mergeCell ref="G124:G125"/>
    <mergeCell ref="H124:H125"/>
    <mergeCell ref="A115:H115"/>
    <mergeCell ref="A93:H93"/>
    <mergeCell ref="A106:H106"/>
    <mergeCell ref="A107:A108"/>
    <mergeCell ref="B107:F107"/>
    <mergeCell ref="G107:G108"/>
    <mergeCell ref="H107:H108"/>
    <mergeCell ref="A99:H99"/>
    <mergeCell ref="A76:H76"/>
    <mergeCell ref="A89:H89"/>
    <mergeCell ref="A90:H90"/>
    <mergeCell ref="A91:A92"/>
    <mergeCell ref="B91:F91"/>
    <mergeCell ref="G91:G92"/>
    <mergeCell ref="H91:H92"/>
    <mergeCell ref="A82:H82"/>
    <mergeCell ref="A59:H59"/>
    <mergeCell ref="A73:H73"/>
    <mergeCell ref="A74:A75"/>
    <mergeCell ref="B74:F74"/>
    <mergeCell ref="G74:G75"/>
    <mergeCell ref="H74:H75"/>
    <mergeCell ref="A65:H65"/>
    <mergeCell ref="A41:H41"/>
    <mergeCell ref="A56:H56"/>
    <mergeCell ref="A57:A58"/>
    <mergeCell ref="B57:F57"/>
    <mergeCell ref="G57:G58"/>
    <mergeCell ref="H57:H58"/>
    <mergeCell ref="A48:H48"/>
    <mergeCell ref="A24:H24"/>
    <mergeCell ref="A38:H38"/>
    <mergeCell ref="A39:A40"/>
    <mergeCell ref="B39:F39"/>
    <mergeCell ref="G39:G40"/>
    <mergeCell ref="H39:H40"/>
    <mergeCell ref="A31:H31"/>
    <mergeCell ref="A6:H6"/>
    <mergeCell ref="A21:H21"/>
    <mergeCell ref="A22:A23"/>
    <mergeCell ref="B22:F22"/>
    <mergeCell ref="G22:G23"/>
    <mergeCell ref="H22:H23"/>
    <mergeCell ref="A13:H13"/>
    <mergeCell ref="A1:H1"/>
    <mergeCell ref="A2:H2"/>
    <mergeCell ref="A3:H3"/>
    <mergeCell ref="A4:A5"/>
    <mergeCell ref="B4:F4"/>
    <mergeCell ref="G4:G5"/>
    <mergeCell ref="H4:H5"/>
  </mergeCells>
  <pageMargins left="0.19685039370078741" right="0.19685039370078741" top="0.19685039370078741" bottom="0.19685039370078741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Ребенок 1</vt:lpstr>
      <vt:lpstr>Ребенок 2</vt:lpstr>
      <vt:lpstr>Ребенок 3</vt:lpstr>
      <vt:lpstr>Ребенок 4</vt:lpstr>
      <vt:lpstr>Ребенок 6</vt:lpstr>
      <vt:lpstr>Ребенок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</dc:creator>
  <cp:lastModifiedBy>user</cp:lastModifiedBy>
  <cp:lastPrinted>2024-01-25T07:44:46Z</cp:lastPrinted>
  <dcterms:created xsi:type="dcterms:W3CDTF">2015-06-05T18:19:34Z</dcterms:created>
  <dcterms:modified xsi:type="dcterms:W3CDTF">2024-03-07T10:58:10Z</dcterms:modified>
</cp:coreProperties>
</file>