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1-е полугодие 2024-2025\ОБЩЕЕ МЕНЮ\"/>
    </mc:Choice>
  </mc:AlternateContent>
  <xr:revisionPtr revIDLastSave="0" documentId="13_ncr:1_{3319AA36-E68C-4F94-AA4D-A3E4DC9DCC1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-4 (бюджет)" sheetId="1" r:id="rId1"/>
    <sheet name="общее 1-11 (фбуз)" sheetId="2" r:id="rId2"/>
    <sheet name="овз 1-4 (1 см)" sheetId="3" r:id="rId3"/>
    <sheet name="овз 1-4 (2 см)" sheetId="4" r:id="rId4"/>
    <sheet name="модуль 1-11" sheetId="5" r:id="rId5"/>
    <sheet name="овз 5-11" sheetId="6" r:id="rId6"/>
    <sheet name="мо,сво, мс 1-11" sheetId="7" r:id="rId7"/>
    <sheet name="соп 5-11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6" i="5" l="1"/>
  <c r="E226" i="5"/>
  <c r="D226" i="5"/>
  <c r="C226" i="5"/>
  <c r="B226" i="5"/>
  <c r="C207" i="5"/>
  <c r="D207" i="5"/>
  <c r="E207" i="5"/>
  <c r="F207" i="5"/>
  <c r="B207" i="5"/>
  <c r="F46" i="5" l="1"/>
  <c r="K289" i="2" l="1"/>
  <c r="J289" i="2"/>
  <c r="I289" i="2"/>
  <c r="H289" i="2"/>
  <c r="G289" i="2"/>
  <c r="F289" i="2"/>
  <c r="E289" i="2"/>
  <c r="D289" i="2"/>
  <c r="C289" i="2"/>
  <c r="B289" i="2"/>
  <c r="K284" i="2"/>
  <c r="J284" i="2"/>
  <c r="I284" i="2"/>
  <c r="H284" i="2"/>
  <c r="G284" i="2"/>
  <c r="F284" i="2"/>
  <c r="E284" i="2"/>
  <c r="D284" i="2"/>
  <c r="C284" i="2"/>
  <c r="B284" i="2"/>
  <c r="G276" i="2"/>
  <c r="B276" i="2"/>
  <c r="J276" i="2"/>
  <c r="E276" i="2"/>
  <c r="K273" i="2"/>
  <c r="K276" i="2" s="1"/>
  <c r="I273" i="2"/>
  <c r="I276" i="2" s="1"/>
  <c r="H273" i="2"/>
  <c r="H276" i="2" s="1"/>
  <c r="F273" i="2"/>
  <c r="F276" i="2" s="1"/>
  <c r="D273" i="2"/>
  <c r="D276" i="2" s="1"/>
  <c r="C273" i="2"/>
  <c r="C276" i="2" s="1"/>
  <c r="K266" i="2"/>
  <c r="J266" i="2"/>
  <c r="I266" i="2"/>
  <c r="H266" i="2"/>
  <c r="G266" i="2"/>
  <c r="F266" i="2"/>
  <c r="E266" i="2"/>
  <c r="D266" i="2"/>
  <c r="C266" i="2"/>
  <c r="B266" i="2"/>
  <c r="K261" i="2"/>
  <c r="J261" i="2"/>
  <c r="I261" i="2"/>
  <c r="H261" i="2"/>
  <c r="G261" i="2"/>
  <c r="F261" i="2"/>
  <c r="E261" i="2"/>
  <c r="D261" i="2"/>
  <c r="C261" i="2"/>
  <c r="B261" i="2"/>
  <c r="G251" i="2"/>
  <c r="B251" i="2"/>
  <c r="K251" i="2"/>
  <c r="J251" i="2"/>
  <c r="I251" i="2"/>
  <c r="H251" i="2"/>
  <c r="F247" i="2"/>
  <c r="F251" i="2" s="1"/>
  <c r="E247" i="2"/>
  <c r="E251" i="2" s="1"/>
  <c r="D247" i="2"/>
  <c r="D251" i="2" s="1"/>
  <c r="C247" i="2"/>
  <c r="C251" i="2" s="1"/>
  <c r="K241" i="2"/>
  <c r="J241" i="2"/>
  <c r="I241" i="2"/>
  <c r="H241" i="2"/>
  <c r="G241" i="2"/>
  <c r="F241" i="2"/>
  <c r="E241" i="2"/>
  <c r="D241" i="2"/>
  <c r="C241" i="2"/>
  <c r="B241" i="2"/>
  <c r="I236" i="2"/>
  <c r="H236" i="2"/>
  <c r="G236" i="2"/>
  <c r="D236" i="2"/>
  <c r="C236" i="2"/>
  <c r="B236" i="2"/>
  <c r="K236" i="2"/>
  <c r="J236" i="2"/>
  <c r="F236" i="2"/>
  <c r="E236" i="2"/>
  <c r="I227" i="2"/>
  <c r="H227" i="2"/>
  <c r="G227" i="2"/>
  <c r="D227" i="2"/>
  <c r="C227" i="2"/>
  <c r="B227" i="2"/>
  <c r="K225" i="2"/>
  <c r="K227" i="2" s="1"/>
  <c r="J225" i="2"/>
  <c r="J227" i="2" s="1"/>
  <c r="F225" i="2"/>
  <c r="F227" i="2" s="1"/>
  <c r="E225" i="2"/>
  <c r="E227" i="2" s="1"/>
  <c r="K217" i="2"/>
  <c r="J217" i="2"/>
  <c r="I217" i="2"/>
  <c r="H217" i="2"/>
  <c r="G217" i="2"/>
  <c r="F217" i="2"/>
  <c r="E217" i="2"/>
  <c r="D217" i="2"/>
  <c r="C217" i="2"/>
  <c r="B217" i="2"/>
  <c r="G212" i="2"/>
  <c r="F212" i="2"/>
  <c r="E212" i="2"/>
  <c r="D212" i="2"/>
  <c r="C212" i="2"/>
  <c r="B212" i="2"/>
  <c r="K212" i="2"/>
  <c r="J212" i="2"/>
  <c r="I212" i="2"/>
  <c r="H212" i="2"/>
  <c r="G203" i="2"/>
  <c r="F203" i="2"/>
  <c r="E203" i="2"/>
  <c r="D203" i="2"/>
  <c r="C203" i="2"/>
  <c r="B203" i="2"/>
  <c r="K201" i="2"/>
  <c r="K203" i="2" s="1"/>
  <c r="J201" i="2"/>
  <c r="J203" i="2" s="1"/>
  <c r="I201" i="2"/>
  <c r="I203" i="2" s="1"/>
  <c r="H201" i="2"/>
  <c r="H203" i="2" s="1"/>
  <c r="K192" i="2"/>
  <c r="J192" i="2"/>
  <c r="I192" i="2"/>
  <c r="H192" i="2"/>
  <c r="G192" i="2"/>
  <c r="F192" i="2"/>
  <c r="E192" i="2"/>
  <c r="D192" i="2"/>
  <c r="C192" i="2"/>
  <c r="B192" i="2"/>
  <c r="K187" i="2"/>
  <c r="J187" i="2"/>
  <c r="I187" i="2"/>
  <c r="H187" i="2"/>
  <c r="G187" i="2"/>
  <c r="B187" i="2"/>
  <c r="F182" i="2"/>
  <c r="F187" i="2" s="1"/>
  <c r="E182" i="2"/>
  <c r="E187" i="2" s="1"/>
  <c r="D182" i="2"/>
  <c r="D187" i="2" s="1"/>
  <c r="C182" i="2"/>
  <c r="C187" i="2" s="1"/>
  <c r="G179" i="2"/>
  <c r="F179" i="2"/>
  <c r="E179" i="2"/>
  <c r="D179" i="2"/>
  <c r="C179" i="2"/>
  <c r="B179" i="2"/>
  <c r="K177" i="2"/>
  <c r="K179" i="2" s="1"/>
  <c r="J177" i="2"/>
  <c r="J179" i="2" s="1"/>
  <c r="I177" i="2"/>
  <c r="I179" i="2" s="1"/>
  <c r="H177" i="2"/>
  <c r="H179" i="2" s="1"/>
  <c r="K168" i="2"/>
  <c r="J168" i="2"/>
  <c r="I168" i="2"/>
  <c r="H168" i="2"/>
  <c r="G168" i="2"/>
  <c r="F168" i="2"/>
  <c r="E168" i="2"/>
  <c r="D168" i="2"/>
  <c r="C168" i="2"/>
  <c r="B168" i="2"/>
  <c r="K163" i="2"/>
  <c r="J163" i="2"/>
  <c r="I163" i="2"/>
  <c r="H163" i="2"/>
  <c r="G163" i="2"/>
  <c r="F163" i="2"/>
  <c r="E163" i="2"/>
  <c r="D163" i="2"/>
  <c r="C163" i="2"/>
  <c r="B163" i="2"/>
  <c r="K154" i="2"/>
  <c r="J154" i="2"/>
  <c r="I154" i="2"/>
  <c r="H154" i="2"/>
  <c r="G154" i="2"/>
  <c r="F154" i="2"/>
  <c r="E154" i="2"/>
  <c r="D154" i="2"/>
  <c r="C154" i="2"/>
  <c r="B154" i="2"/>
  <c r="K143" i="2"/>
  <c r="J143" i="2"/>
  <c r="I143" i="2"/>
  <c r="H143" i="2"/>
  <c r="G143" i="2"/>
  <c r="F143" i="2"/>
  <c r="E143" i="2"/>
  <c r="D143" i="2"/>
  <c r="C143" i="2"/>
  <c r="B143" i="2"/>
  <c r="K138" i="2"/>
  <c r="J138" i="2"/>
  <c r="I138" i="2"/>
  <c r="H138" i="2"/>
  <c r="G138" i="2"/>
  <c r="F138" i="2"/>
  <c r="E138" i="2"/>
  <c r="D138" i="2"/>
  <c r="C138" i="2"/>
  <c r="B138" i="2"/>
  <c r="K128" i="2"/>
  <c r="J128" i="2"/>
  <c r="I128" i="2"/>
  <c r="H128" i="2"/>
  <c r="G128" i="2"/>
  <c r="F128" i="2"/>
  <c r="E128" i="2"/>
  <c r="D128" i="2"/>
  <c r="C128" i="2"/>
  <c r="B128" i="2"/>
  <c r="K118" i="2"/>
  <c r="J118" i="2"/>
  <c r="I118" i="2"/>
  <c r="H118" i="2"/>
  <c r="G118" i="2"/>
  <c r="F118" i="2"/>
  <c r="E118" i="2"/>
  <c r="D118" i="2"/>
  <c r="C118" i="2"/>
  <c r="B118" i="2"/>
  <c r="K113" i="2"/>
  <c r="J113" i="2"/>
  <c r="I113" i="2"/>
  <c r="H113" i="2"/>
  <c r="G113" i="2"/>
  <c r="F113" i="2"/>
  <c r="E113" i="2"/>
  <c r="D113" i="2"/>
  <c r="C113" i="2"/>
  <c r="B113" i="2"/>
  <c r="I104" i="2"/>
  <c r="H104" i="2"/>
  <c r="G104" i="2"/>
  <c r="D104" i="2"/>
  <c r="C104" i="2"/>
  <c r="B104" i="2"/>
  <c r="K104" i="2"/>
  <c r="J104" i="2"/>
  <c r="F104" i="2"/>
  <c r="E104" i="2"/>
  <c r="K94" i="2"/>
  <c r="J94" i="2"/>
  <c r="I94" i="2"/>
  <c r="H94" i="2"/>
  <c r="G94" i="2"/>
  <c r="F94" i="2"/>
  <c r="E94" i="2"/>
  <c r="D94" i="2"/>
  <c r="C94" i="2"/>
  <c r="B94" i="2"/>
  <c r="K89" i="2"/>
  <c r="J89" i="2"/>
  <c r="I89" i="2"/>
  <c r="H89" i="2"/>
  <c r="G89" i="2"/>
  <c r="F89" i="2"/>
  <c r="E89" i="2"/>
  <c r="D89" i="2"/>
  <c r="C89" i="2"/>
  <c r="B89" i="2"/>
  <c r="G81" i="2"/>
  <c r="B81" i="2"/>
  <c r="K79" i="2"/>
  <c r="K81" i="2" s="1"/>
  <c r="J79" i="2"/>
  <c r="J81" i="2" s="1"/>
  <c r="I79" i="2"/>
  <c r="I81" i="2" s="1"/>
  <c r="H79" i="2"/>
  <c r="H81" i="2" s="1"/>
  <c r="F79" i="2"/>
  <c r="F81" i="2" s="1"/>
  <c r="E79" i="2"/>
  <c r="E81" i="2" s="1"/>
  <c r="D79" i="2"/>
  <c r="D81" i="2" s="1"/>
  <c r="C79" i="2"/>
  <c r="C81" i="2" s="1"/>
  <c r="K71" i="2"/>
  <c r="J71" i="2"/>
  <c r="I71" i="2"/>
  <c r="H71" i="2"/>
  <c r="G71" i="2"/>
  <c r="F71" i="2"/>
  <c r="E71" i="2"/>
  <c r="D71" i="2"/>
  <c r="C71" i="2"/>
  <c r="B71" i="2"/>
  <c r="G66" i="2"/>
  <c r="F66" i="2"/>
  <c r="E66" i="2"/>
  <c r="D66" i="2"/>
  <c r="C66" i="2"/>
  <c r="B66" i="2"/>
  <c r="K66" i="2"/>
  <c r="J66" i="2"/>
  <c r="I66" i="2"/>
  <c r="H66" i="2"/>
  <c r="G58" i="2"/>
  <c r="F58" i="2"/>
  <c r="E58" i="2"/>
  <c r="D58" i="2"/>
  <c r="C58" i="2"/>
  <c r="B58" i="2"/>
  <c r="K56" i="2"/>
  <c r="K58" i="2" s="1"/>
  <c r="J56" i="2"/>
  <c r="J58" i="2" s="1"/>
  <c r="I56" i="2"/>
  <c r="I58" i="2" s="1"/>
  <c r="H56" i="2"/>
  <c r="H58" i="2" s="1"/>
  <c r="K48" i="2"/>
  <c r="J48" i="2"/>
  <c r="I48" i="2"/>
  <c r="H48" i="2"/>
  <c r="G48" i="2"/>
  <c r="F48" i="2"/>
  <c r="E48" i="2"/>
  <c r="D48" i="2"/>
  <c r="C48" i="2"/>
  <c r="B48" i="2"/>
  <c r="K43" i="2"/>
  <c r="J43" i="2"/>
  <c r="I43" i="2"/>
  <c r="H43" i="2"/>
  <c r="G43" i="2"/>
  <c r="F43" i="2"/>
  <c r="E43" i="2"/>
  <c r="D43" i="2"/>
  <c r="C43" i="2"/>
  <c r="B43" i="2"/>
  <c r="I34" i="2"/>
  <c r="H34" i="2"/>
  <c r="G34" i="2"/>
  <c r="D34" i="2"/>
  <c r="C34" i="2"/>
  <c r="B34" i="2"/>
  <c r="K32" i="2"/>
  <c r="K34" i="2" s="1"/>
  <c r="J32" i="2"/>
  <c r="J34" i="2" s="1"/>
  <c r="F32" i="2"/>
  <c r="F34" i="2" s="1"/>
  <c r="E32" i="2"/>
  <c r="E34" i="2" s="1"/>
  <c r="K24" i="2"/>
  <c r="J24" i="2"/>
  <c r="I24" i="2"/>
  <c r="H24" i="2"/>
  <c r="G24" i="2"/>
  <c r="F24" i="2"/>
  <c r="E24" i="2"/>
  <c r="D24" i="2"/>
  <c r="C24" i="2"/>
  <c r="B24" i="2"/>
  <c r="K19" i="2"/>
  <c r="J19" i="2"/>
  <c r="I19" i="2"/>
  <c r="H19" i="2"/>
  <c r="G19" i="2"/>
  <c r="F19" i="2"/>
  <c r="E19" i="2"/>
  <c r="D19" i="2"/>
  <c r="C19" i="2"/>
  <c r="B19" i="2"/>
  <c r="K9" i="2"/>
  <c r="J9" i="2"/>
  <c r="I9" i="2"/>
  <c r="H9" i="2"/>
  <c r="G9" i="2"/>
  <c r="F9" i="2"/>
  <c r="E9" i="2"/>
  <c r="D9" i="2"/>
  <c r="C9" i="2"/>
  <c r="B9" i="2"/>
  <c r="C290" i="2" l="1"/>
  <c r="I290" i="2"/>
  <c r="J290" i="2"/>
  <c r="H193" i="2"/>
  <c r="B218" i="2"/>
  <c r="F218" i="2"/>
  <c r="I218" i="2"/>
  <c r="C218" i="2"/>
  <c r="G218" i="2"/>
  <c r="C49" i="2"/>
  <c r="I49" i="2"/>
  <c r="D95" i="2"/>
  <c r="I95" i="2"/>
  <c r="G95" i="2"/>
  <c r="K119" i="2"/>
  <c r="G119" i="2"/>
  <c r="C144" i="2"/>
  <c r="G144" i="2"/>
  <c r="K144" i="2"/>
  <c r="E169" i="2"/>
  <c r="I169" i="2"/>
  <c r="H72" i="2"/>
  <c r="H119" i="2"/>
  <c r="D144" i="2"/>
  <c r="H144" i="2"/>
  <c r="B144" i="2"/>
  <c r="D193" i="2"/>
  <c r="B49" i="2"/>
  <c r="J144" i="2"/>
  <c r="J193" i="2"/>
  <c r="F193" i="2"/>
  <c r="F267" i="2"/>
  <c r="H267" i="2"/>
  <c r="G242" i="2"/>
  <c r="E95" i="2"/>
  <c r="E119" i="2"/>
  <c r="B267" i="2"/>
  <c r="K25" i="2"/>
  <c r="K49" i="2"/>
  <c r="G49" i="2"/>
  <c r="K95" i="2"/>
  <c r="C119" i="2"/>
  <c r="I119" i="2"/>
  <c r="E144" i="2"/>
  <c r="I144" i="2"/>
  <c r="C169" i="2"/>
  <c r="G169" i="2"/>
  <c r="K169" i="2"/>
  <c r="F242" i="2"/>
  <c r="C242" i="2"/>
  <c r="I242" i="2"/>
  <c r="D267" i="2"/>
  <c r="I267" i="2"/>
  <c r="F290" i="2"/>
  <c r="B290" i="2"/>
  <c r="D290" i="2"/>
  <c r="G25" i="2"/>
  <c r="C95" i="2"/>
  <c r="H95" i="2"/>
  <c r="H218" i="2"/>
  <c r="H290" i="2"/>
  <c r="C25" i="2"/>
  <c r="B95" i="2"/>
  <c r="D25" i="2"/>
  <c r="H25" i="2"/>
  <c r="B25" i="2"/>
  <c r="F25" i="2"/>
  <c r="J25" i="2"/>
  <c r="E49" i="2"/>
  <c r="H49" i="2"/>
  <c r="I72" i="2"/>
  <c r="C72" i="2"/>
  <c r="G72" i="2"/>
  <c r="F119" i="2"/>
  <c r="K193" i="2"/>
  <c r="E193" i="2"/>
  <c r="B193" i="2"/>
  <c r="J218" i="2"/>
  <c r="D218" i="2"/>
  <c r="J242" i="2"/>
  <c r="D242" i="2"/>
  <c r="B242" i="2"/>
  <c r="E267" i="2"/>
  <c r="J267" i="2"/>
  <c r="G267" i="2"/>
  <c r="K290" i="2"/>
  <c r="D169" i="2"/>
  <c r="H169" i="2"/>
  <c r="B169" i="2"/>
  <c r="F169" i="2"/>
  <c r="J169" i="2"/>
  <c r="E218" i="2"/>
  <c r="K242" i="2"/>
  <c r="K267" i="2"/>
  <c r="E290" i="2"/>
  <c r="F144" i="2"/>
  <c r="E25" i="2"/>
  <c r="I25" i="2"/>
  <c r="F49" i="2"/>
  <c r="J72" i="2"/>
  <c r="D72" i="2"/>
  <c r="J95" i="2"/>
  <c r="J119" i="2"/>
  <c r="D119" i="2"/>
  <c r="B119" i="2"/>
  <c r="J49" i="2"/>
  <c r="D49" i="2"/>
  <c r="K72" i="2"/>
  <c r="E72" i="2"/>
  <c r="B72" i="2"/>
  <c r="F72" i="2"/>
  <c r="F95" i="2"/>
  <c r="I193" i="2"/>
  <c r="G193" i="2"/>
  <c r="H242" i="2"/>
  <c r="C267" i="2"/>
  <c r="G290" i="2"/>
  <c r="K218" i="2"/>
  <c r="C193" i="2"/>
  <c r="E242" i="2"/>
  <c r="F182" i="8" l="1"/>
  <c r="E182" i="8"/>
  <c r="D182" i="8"/>
  <c r="C182" i="8"/>
  <c r="B182" i="8"/>
  <c r="E176" i="8"/>
  <c r="B176" i="8"/>
  <c r="F173" i="8"/>
  <c r="F176" i="8" s="1"/>
  <c r="D173" i="8"/>
  <c r="D176" i="8" s="1"/>
  <c r="C173" i="8"/>
  <c r="C176" i="8" s="1"/>
  <c r="F167" i="8"/>
  <c r="E167" i="8"/>
  <c r="D167" i="8"/>
  <c r="C167" i="8"/>
  <c r="B167" i="8"/>
  <c r="B161" i="8"/>
  <c r="F161" i="8"/>
  <c r="E161" i="8"/>
  <c r="D161" i="8"/>
  <c r="C161" i="8"/>
  <c r="F152" i="8"/>
  <c r="E152" i="8"/>
  <c r="D152" i="8"/>
  <c r="C152" i="8"/>
  <c r="B152" i="8"/>
  <c r="D146" i="8"/>
  <c r="C146" i="8"/>
  <c r="B146" i="8"/>
  <c r="F144" i="8"/>
  <c r="F146" i="8" s="1"/>
  <c r="E144" i="8"/>
  <c r="E146" i="8" s="1"/>
  <c r="F137" i="8"/>
  <c r="E137" i="8"/>
  <c r="D137" i="8"/>
  <c r="C137" i="8"/>
  <c r="B137" i="8"/>
  <c r="B131" i="8"/>
  <c r="F129" i="8"/>
  <c r="F131" i="8" s="1"/>
  <c r="E129" i="8"/>
  <c r="E131" i="8" s="1"/>
  <c r="D129" i="8"/>
  <c r="D131" i="8" s="1"/>
  <c r="C129" i="8"/>
  <c r="C131" i="8" s="1"/>
  <c r="F121" i="8"/>
  <c r="E121" i="8"/>
  <c r="D121" i="8"/>
  <c r="C121" i="8"/>
  <c r="B121" i="8"/>
  <c r="B115" i="8"/>
  <c r="F113" i="8"/>
  <c r="F115" i="8" s="1"/>
  <c r="E113" i="8"/>
  <c r="E115" i="8" s="1"/>
  <c r="D113" i="8"/>
  <c r="D115" i="8" s="1"/>
  <c r="C113" i="8"/>
  <c r="C115" i="8" s="1"/>
  <c r="F105" i="8"/>
  <c r="E105" i="8"/>
  <c r="D105" i="8"/>
  <c r="C105" i="8"/>
  <c r="B105" i="8"/>
  <c r="F99" i="8"/>
  <c r="E99" i="8"/>
  <c r="D99" i="8"/>
  <c r="C99" i="8"/>
  <c r="B99" i="8"/>
  <c r="F89" i="8"/>
  <c r="E89" i="8"/>
  <c r="D89" i="8"/>
  <c r="C89" i="8"/>
  <c r="B89" i="8"/>
  <c r="F83" i="8"/>
  <c r="E83" i="8"/>
  <c r="D83" i="8"/>
  <c r="C83" i="8"/>
  <c r="B83" i="8"/>
  <c r="F74" i="8"/>
  <c r="E74" i="8"/>
  <c r="D74" i="8"/>
  <c r="C74" i="8"/>
  <c r="B74" i="8"/>
  <c r="F68" i="8"/>
  <c r="E68" i="8"/>
  <c r="D68" i="8"/>
  <c r="C68" i="8"/>
  <c r="B68" i="8"/>
  <c r="F59" i="8"/>
  <c r="E59" i="8"/>
  <c r="D59" i="8"/>
  <c r="C59" i="8"/>
  <c r="B59" i="8"/>
  <c r="B53" i="8"/>
  <c r="F51" i="8"/>
  <c r="F53" i="8" s="1"/>
  <c r="E51" i="8"/>
  <c r="E53" i="8" s="1"/>
  <c r="D51" i="8"/>
  <c r="D53" i="8" s="1"/>
  <c r="C51" i="8"/>
  <c r="C53" i="8" s="1"/>
  <c r="F44" i="8"/>
  <c r="E44" i="8"/>
  <c r="D44" i="8"/>
  <c r="C44" i="8"/>
  <c r="B44" i="8"/>
  <c r="B39" i="8"/>
  <c r="F37" i="8"/>
  <c r="F39" i="8" s="1"/>
  <c r="E37" i="8"/>
  <c r="E39" i="8" s="1"/>
  <c r="D37" i="8"/>
  <c r="D39" i="8" s="1"/>
  <c r="C37" i="8"/>
  <c r="C39" i="8" s="1"/>
  <c r="F30" i="8"/>
  <c r="E30" i="8"/>
  <c r="D30" i="8"/>
  <c r="C30" i="8"/>
  <c r="B30" i="8"/>
  <c r="D24" i="8"/>
  <c r="C24" i="8"/>
  <c r="B24" i="8"/>
  <c r="F22" i="8"/>
  <c r="F24" i="8" s="1"/>
  <c r="E22" i="8"/>
  <c r="E24" i="8" s="1"/>
  <c r="F15" i="8"/>
  <c r="E15" i="8"/>
  <c r="D15" i="8"/>
  <c r="C15" i="8"/>
  <c r="B15" i="8"/>
  <c r="F9" i="8"/>
  <c r="E9" i="8"/>
  <c r="D9" i="8"/>
  <c r="C9" i="8"/>
  <c r="B9" i="8"/>
  <c r="M169" i="7"/>
  <c r="L169" i="7"/>
  <c r="K169" i="7"/>
  <c r="J169" i="7"/>
  <c r="I169" i="7"/>
  <c r="H169" i="7"/>
  <c r="G169" i="7"/>
  <c r="F169" i="7"/>
  <c r="D169" i="7"/>
  <c r="C169" i="7"/>
  <c r="B169" i="7"/>
  <c r="K167" i="7"/>
  <c r="J167" i="7"/>
  <c r="F167" i="7"/>
  <c r="E167" i="7"/>
  <c r="E169" i="7" s="1"/>
  <c r="K164" i="7"/>
  <c r="H164" i="7"/>
  <c r="G164" i="7"/>
  <c r="F164" i="7"/>
  <c r="E164" i="7"/>
  <c r="D164" i="7"/>
  <c r="B164" i="7"/>
  <c r="J163" i="7"/>
  <c r="J164" i="7" s="1"/>
  <c r="I163" i="7"/>
  <c r="I164" i="7" s="1"/>
  <c r="H163" i="7"/>
  <c r="E163" i="7"/>
  <c r="D163" i="7"/>
  <c r="C163" i="7"/>
  <c r="C164" i="7" s="1"/>
  <c r="M155" i="7"/>
  <c r="L155" i="7"/>
  <c r="K155" i="7"/>
  <c r="J155" i="7"/>
  <c r="I155" i="7"/>
  <c r="H155" i="7"/>
  <c r="G155" i="7"/>
  <c r="F155" i="7"/>
  <c r="D155" i="7"/>
  <c r="C155" i="7"/>
  <c r="B155" i="7"/>
  <c r="K153" i="7"/>
  <c r="J153" i="7"/>
  <c r="F153" i="7"/>
  <c r="E153" i="7"/>
  <c r="E155" i="7" s="1"/>
  <c r="K150" i="7"/>
  <c r="H150" i="7"/>
  <c r="G150" i="7"/>
  <c r="F150" i="7"/>
  <c r="E150" i="7"/>
  <c r="D150" i="7"/>
  <c r="B150" i="7"/>
  <c r="J149" i="7"/>
  <c r="J150" i="7" s="1"/>
  <c r="I149" i="7"/>
  <c r="I150" i="7" s="1"/>
  <c r="H149" i="7"/>
  <c r="E149" i="7"/>
  <c r="D149" i="7"/>
  <c r="C149" i="7"/>
  <c r="C150" i="7" s="1"/>
  <c r="M141" i="7"/>
  <c r="L141" i="7"/>
  <c r="K141" i="7"/>
  <c r="J141" i="7"/>
  <c r="I141" i="7"/>
  <c r="H141" i="7"/>
  <c r="G141" i="7"/>
  <c r="F141" i="7"/>
  <c r="D141" i="7"/>
  <c r="C141" i="7"/>
  <c r="B141" i="7"/>
  <c r="K139" i="7"/>
  <c r="J139" i="7"/>
  <c r="F139" i="7"/>
  <c r="E139" i="7"/>
  <c r="E141" i="7" s="1"/>
  <c r="K136" i="7"/>
  <c r="H136" i="7"/>
  <c r="G136" i="7"/>
  <c r="F136" i="7"/>
  <c r="E136" i="7"/>
  <c r="D136" i="7"/>
  <c r="B136" i="7"/>
  <c r="J135" i="7"/>
  <c r="J136" i="7" s="1"/>
  <c r="I135" i="7"/>
  <c r="I136" i="7" s="1"/>
  <c r="H135" i="7"/>
  <c r="E135" i="7"/>
  <c r="D135" i="7"/>
  <c r="C135" i="7"/>
  <c r="C136" i="7" s="1"/>
  <c r="M127" i="7"/>
  <c r="L127" i="7"/>
  <c r="K127" i="7"/>
  <c r="J127" i="7"/>
  <c r="I127" i="7"/>
  <c r="H127" i="7"/>
  <c r="G127" i="7"/>
  <c r="F127" i="7"/>
  <c r="D127" i="7"/>
  <c r="C127" i="7"/>
  <c r="B127" i="7"/>
  <c r="K125" i="7"/>
  <c r="J125" i="7"/>
  <c r="F125" i="7"/>
  <c r="E125" i="7"/>
  <c r="E127" i="7" s="1"/>
  <c r="K122" i="7"/>
  <c r="H122" i="7"/>
  <c r="G122" i="7"/>
  <c r="F122" i="7"/>
  <c r="E122" i="7"/>
  <c r="D122" i="7"/>
  <c r="B122" i="7"/>
  <c r="J121" i="7"/>
  <c r="J122" i="7" s="1"/>
  <c r="I121" i="7"/>
  <c r="I122" i="7" s="1"/>
  <c r="H121" i="7"/>
  <c r="E121" i="7"/>
  <c r="D121" i="7"/>
  <c r="C121" i="7"/>
  <c r="C122" i="7" s="1"/>
  <c r="M113" i="7"/>
  <c r="L113" i="7"/>
  <c r="K113" i="7"/>
  <c r="J113" i="7"/>
  <c r="I113" i="7"/>
  <c r="H113" i="7"/>
  <c r="G113" i="7"/>
  <c r="F113" i="7"/>
  <c r="D113" i="7"/>
  <c r="C113" i="7"/>
  <c r="B113" i="7"/>
  <c r="K111" i="7"/>
  <c r="J111" i="7"/>
  <c r="F111" i="7"/>
  <c r="E111" i="7"/>
  <c r="E113" i="7" s="1"/>
  <c r="K108" i="7"/>
  <c r="H108" i="7"/>
  <c r="G108" i="7"/>
  <c r="F108" i="7"/>
  <c r="E108" i="7"/>
  <c r="D108" i="7"/>
  <c r="B108" i="7"/>
  <c r="J107" i="7"/>
  <c r="J108" i="7" s="1"/>
  <c r="I107" i="7"/>
  <c r="I108" i="7" s="1"/>
  <c r="H107" i="7"/>
  <c r="E107" i="7"/>
  <c r="D107" i="7"/>
  <c r="C107" i="7"/>
  <c r="C108" i="7" s="1"/>
  <c r="M99" i="7"/>
  <c r="L99" i="7"/>
  <c r="K99" i="7"/>
  <c r="J99" i="7"/>
  <c r="I99" i="7"/>
  <c r="H99" i="7"/>
  <c r="G99" i="7"/>
  <c r="F99" i="7"/>
  <c r="D99" i="7"/>
  <c r="C99" i="7"/>
  <c r="B99" i="7"/>
  <c r="K97" i="7"/>
  <c r="J97" i="7"/>
  <c r="F97" i="7"/>
  <c r="E97" i="7"/>
  <c r="E99" i="7" s="1"/>
  <c r="K94" i="7"/>
  <c r="H94" i="7"/>
  <c r="G94" i="7"/>
  <c r="F94" i="7"/>
  <c r="E94" i="7"/>
  <c r="D94" i="7"/>
  <c r="B94" i="7"/>
  <c r="J93" i="7"/>
  <c r="J94" i="7" s="1"/>
  <c r="I93" i="7"/>
  <c r="I94" i="7" s="1"/>
  <c r="H93" i="7"/>
  <c r="E93" i="7"/>
  <c r="D93" i="7"/>
  <c r="C93" i="7"/>
  <c r="C94" i="7" s="1"/>
  <c r="M84" i="7"/>
  <c r="L84" i="7"/>
  <c r="K84" i="7"/>
  <c r="J84" i="7"/>
  <c r="I84" i="7"/>
  <c r="H84" i="7"/>
  <c r="G84" i="7"/>
  <c r="F84" i="7"/>
  <c r="D84" i="7"/>
  <c r="C84" i="7"/>
  <c r="B84" i="7"/>
  <c r="K82" i="7"/>
  <c r="J82" i="7"/>
  <c r="F82" i="7"/>
  <c r="E82" i="7"/>
  <c r="E84" i="7" s="1"/>
  <c r="K79" i="7"/>
  <c r="H79" i="7"/>
  <c r="G79" i="7"/>
  <c r="F79" i="7"/>
  <c r="E79" i="7"/>
  <c r="D79" i="7"/>
  <c r="B79" i="7"/>
  <c r="J78" i="7"/>
  <c r="J79" i="7" s="1"/>
  <c r="I78" i="7"/>
  <c r="I79" i="7" s="1"/>
  <c r="H78" i="7"/>
  <c r="E78" i="7"/>
  <c r="D78" i="7"/>
  <c r="C78" i="7"/>
  <c r="C79" i="7" s="1"/>
  <c r="M70" i="7"/>
  <c r="L70" i="7"/>
  <c r="K70" i="7"/>
  <c r="J70" i="7"/>
  <c r="I70" i="7"/>
  <c r="H70" i="7"/>
  <c r="G70" i="7"/>
  <c r="F70" i="7"/>
  <c r="D70" i="7"/>
  <c r="C70" i="7"/>
  <c r="B70" i="7"/>
  <c r="K68" i="7"/>
  <c r="J68" i="7"/>
  <c r="F68" i="7"/>
  <c r="E68" i="7"/>
  <c r="E70" i="7" s="1"/>
  <c r="K65" i="7"/>
  <c r="H65" i="7"/>
  <c r="G65" i="7"/>
  <c r="F65" i="7"/>
  <c r="E65" i="7"/>
  <c r="D65" i="7"/>
  <c r="B65" i="7"/>
  <c r="J64" i="7"/>
  <c r="J65" i="7" s="1"/>
  <c r="I64" i="7"/>
  <c r="I65" i="7" s="1"/>
  <c r="H64" i="7"/>
  <c r="E64" i="7"/>
  <c r="D64" i="7"/>
  <c r="C64" i="7"/>
  <c r="C65" i="7" s="1"/>
  <c r="I57" i="7"/>
  <c r="H57" i="7"/>
  <c r="G57" i="7"/>
  <c r="E57" i="7"/>
  <c r="D57" i="7"/>
  <c r="C57" i="7"/>
  <c r="B57" i="7"/>
  <c r="K55" i="7"/>
  <c r="K57" i="7" s="1"/>
  <c r="J55" i="7"/>
  <c r="J57" i="7" s="1"/>
  <c r="F55" i="7"/>
  <c r="F57" i="7" s="1"/>
  <c r="E55" i="7"/>
  <c r="K52" i="7"/>
  <c r="J52" i="7"/>
  <c r="G52" i="7"/>
  <c r="F52" i="7"/>
  <c r="C52" i="7"/>
  <c r="B52" i="7"/>
  <c r="J51" i="7"/>
  <c r="I51" i="7"/>
  <c r="I52" i="7" s="1"/>
  <c r="H51" i="7"/>
  <c r="H52" i="7" s="1"/>
  <c r="E51" i="7"/>
  <c r="E52" i="7" s="1"/>
  <c r="D51" i="7"/>
  <c r="D52" i="7" s="1"/>
  <c r="C51" i="7"/>
  <c r="K42" i="7"/>
  <c r="J42" i="7"/>
  <c r="I42" i="7"/>
  <c r="H42" i="7"/>
  <c r="G42" i="7"/>
  <c r="F42" i="7"/>
  <c r="D42" i="7"/>
  <c r="C42" i="7"/>
  <c r="B42" i="7"/>
  <c r="K40" i="7"/>
  <c r="J40" i="7"/>
  <c r="F40" i="7"/>
  <c r="E40" i="7"/>
  <c r="E42" i="7" s="1"/>
  <c r="K37" i="7"/>
  <c r="J37" i="7"/>
  <c r="I37" i="7"/>
  <c r="H37" i="7"/>
  <c r="G37" i="7"/>
  <c r="F37" i="7"/>
  <c r="E37" i="7"/>
  <c r="D37" i="7"/>
  <c r="B37" i="7"/>
  <c r="E36" i="7"/>
  <c r="D36" i="7"/>
  <c r="C36" i="7"/>
  <c r="C37" i="7" s="1"/>
  <c r="J28" i="7"/>
  <c r="I28" i="7"/>
  <c r="H28" i="7"/>
  <c r="G28" i="7"/>
  <c r="F28" i="7"/>
  <c r="E28" i="7"/>
  <c r="D28" i="7"/>
  <c r="C28" i="7"/>
  <c r="B28" i="7"/>
  <c r="K26" i="7"/>
  <c r="K28" i="7" s="1"/>
  <c r="J26" i="7"/>
  <c r="F26" i="7"/>
  <c r="E26" i="7"/>
  <c r="K23" i="7"/>
  <c r="G23" i="7"/>
  <c r="F23" i="7"/>
  <c r="E23" i="7"/>
  <c r="D23" i="7"/>
  <c r="C23" i="7"/>
  <c r="B23" i="7"/>
  <c r="J22" i="7"/>
  <c r="J23" i="7" s="1"/>
  <c r="I22" i="7"/>
  <c r="I23" i="7" s="1"/>
  <c r="H22" i="7"/>
  <c r="H23" i="7" s="1"/>
  <c r="E22" i="7"/>
  <c r="D22" i="7"/>
  <c r="C22" i="7"/>
  <c r="K14" i="7"/>
  <c r="I14" i="7"/>
  <c r="H14" i="7"/>
  <c r="G14" i="7"/>
  <c r="E14" i="7"/>
  <c r="D14" i="7"/>
  <c r="C14" i="7"/>
  <c r="B14" i="7"/>
  <c r="K12" i="7"/>
  <c r="J12" i="7"/>
  <c r="J14" i="7" s="1"/>
  <c r="F12" i="7"/>
  <c r="F14" i="7" s="1"/>
  <c r="E12" i="7"/>
  <c r="K9" i="7"/>
  <c r="I9" i="7"/>
  <c r="G9" i="7"/>
  <c r="F9" i="7"/>
  <c r="E9" i="7"/>
  <c r="B9" i="7"/>
  <c r="J8" i="7"/>
  <c r="J9" i="7" s="1"/>
  <c r="I8" i="7"/>
  <c r="H8" i="7"/>
  <c r="H9" i="7" s="1"/>
  <c r="E8" i="7"/>
  <c r="D8" i="7"/>
  <c r="D9" i="7" s="1"/>
  <c r="C8" i="7"/>
  <c r="C9" i="7" s="1"/>
  <c r="C181" i="6"/>
  <c r="F180" i="6"/>
  <c r="E180" i="6"/>
  <c r="D180" i="6"/>
  <c r="C180" i="6"/>
  <c r="B180" i="6"/>
  <c r="F176" i="6"/>
  <c r="F181" i="6" s="1"/>
  <c r="E176" i="6"/>
  <c r="E181" i="6" s="1"/>
  <c r="D176" i="6"/>
  <c r="D181" i="6" s="1"/>
  <c r="C176" i="6"/>
  <c r="B176" i="6"/>
  <c r="B181" i="6" s="1"/>
  <c r="F166" i="6"/>
  <c r="B166" i="6"/>
  <c r="F165" i="6"/>
  <c r="E165" i="6"/>
  <c r="D165" i="6"/>
  <c r="C165" i="6"/>
  <c r="B165" i="6"/>
  <c r="F161" i="6"/>
  <c r="E161" i="6"/>
  <c r="E166" i="6" s="1"/>
  <c r="D161" i="6"/>
  <c r="D166" i="6" s="1"/>
  <c r="C161" i="6"/>
  <c r="C166" i="6" s="1"/>
  <c r="B161" i="6"/>
  <c r="E151" i="6"/>
  <c r="F150" i="6"/>
  <c r="E150" i="6"/>
  <c r="D150" i="6"/>
  <c r="C150" i="6"/>
  <c r="B150" i="6"/>
  <c r="F146" i="6"/>
  <c r="F151" i="6" s="1"/>
  <c r="E146" i="6"/>
  <c r="D146" i="6"/>
  <c r="D151" i="6" s="1"/>
  <c r="C146" i="6"/>
  <c r="C151" i="6" s="1"/>
  <c r="B146" i="6"/>
  <c r="B151" i="6" s="1"/>
  <c r="D136" i="6"/>
  <c r="F135" i="6"/>
  <c r="E135" i="6"/>
  <c r="D135" i="6"/>
  <c r="C135" i="6"/>
  <c r="B135" i="6"/>
  <c r="F131" i="6"/>
  <c r="F136" i="6" s="1"/>
  <c r="E131" i="6"/>
  <c r="E136" i="6" s="1"/>
  <c r="D131" i="6"/>
  <c r="C131" i="6"/>
  <c r="C136" i="6" s="1"/>
  <c r="B131" i="6"/>
  <c r="B136" i="6" s="1"/>
  <c r="C121" i="6"/>
  <c r="F120" i="6"/>
  <c r="E120" i="6"/>
  <c r="D120" i="6"/>
  <c r="C120" i="6"/>
  <c r="B120" i="6"/>
  <c r="F116" i="6"/>
  <c r="F121" i="6" s="1"/>
  <c r="E116" i="6"/>
  <c r="E121" i="6" s="1"/>
  <c r="D116" i="6"/>
  <c r="D121" i="6" s="1"/>
  <c r="C116" i="6"/>
  <c r="B116" i="6"/>
  <c r="B121" i="6" s="1"/>
  <c r="F106" i="6"/>
  <c r="B106" i="6"/>
  <c r="F105" i="6"/>
  <c r="E105" i="6"/>
  <c r="D105" i="6"/>
  <c r="C105" i="6"/>
  <c r="B105" i="6"/>
  <c r="F101" i="6"/>
  <c r="E101" i="6"/>
  <c r="E106" i="6" s="1"/>
  <c r="D101" i="6"/>
  <c r="D106" i="6" s="1"/>
  <c r="C101" i="6"/>
  <c r="C106" i="6" s="1"/>
  <c r="B101" i="6"/>
  <c r="E90" i="6"/>
  <c r="F89" i="6"/>
  <c r="E89" i="6"/>
  <c r="D89" i="6"/>
  <c r="C89" i="6"/>
  <c r="B89" i="6"/>
  <c r="F85" i="6"/>
  <c r="F90" i="6" s="1"/>
  <c r="E85" i="6"/>
  <c r="D85" i="6"/>
  <c r="D90" i="6" s="1"/>
  <c r="C85" i="6"/>
  <c r="C90" i="6" s="1"/>
  <c r="B85" i="6"/>
  <c r="B90" i="6" s="1"/>
  <c r="D75" i="6"/>
  <c r="F74" i="6"/>
  <c r="E74" i="6"/>
  <c r="D74" i="6"/>
  <c r="C74" i="6"/>
  <c r="B74" i="6"/>
  <c r="F70" i="6"/>
  <c r="F75" i="6" s="1"/>
  <c r="E70" i="6"/>
  <c r="E75" i="6" s="1"/>
  <c r="D70" i="6"/>
  <c r="C70" i="6"/>
  <c r="C75" i="6" s="1"/>
  <c r="B70" i="6"/>
  <c r="B75" i="6" s="1"/>
  <c r="C60" i="6"/>
  <c r="F59" i="6"/>
  <c r="E59" i="6"/>
  <c r="D59" i="6"/>
  <c r="C59" i="6"/>
  <c r="B59" i="6"/>
  <c r="F55" i="6"/>
  <c r="F60" i="6" s="1"/>
  <c r="E55" i="6"/>
  <c r="E60" i="6" s="1"/>
  <c r="D55" i="6"/>
  <c r="D60" i="6" s="1"/>
  <c r="C55" i="6"/>
  <c r="B55" i="6"/>
  <c r="B60" i="6" s="1"/>
  <c r="F45" i="6"/>
  <c r="B45" i="6"/>
  <c r="F44" i="6"/>
  <c r="E44" i="6"/>
  <c r="D44" i="6"/>
  <c r="C44" i="6"/>
  <c r="B44" i="6"/>
  <c r="F40" i="6"/>
  <c r="E40" i="6"/>
  <c r="E45" i="6" s="1"/>
  <c r="D40" i="6"/>
  <c r="D45" i="6" s="1"/>
  <c r="C40" i="6"/>
  <c r="C45" i="6" s="1"/>
  <c r="B40" i="6"/>
  <c r="E30" i="6"/>
  <c r="F29" i="6"/>
  <c r="E29" i="6"/>
  <c r="D29" i="6"/>
  <c r="C29" i="6"/>
  <c r="B29" i="6"/>
  <c r="F25" i="6"/>
  <c r="F30" i="6" s="1"/>
  <c r="E25" i="6"/>
  <c r="D25" i="6"/>
  <c r="D30" i="6" s="1"/>
  <c r="C25" i="6"/>
  <c r="C30" i="6" s="1"/>
  <c r="B25" i="6"/>
  <c r="B30" i="6" s="1"/>
  <c r="D15" i="6"/>
  <c r="F14" i="6"/>
  <c r="E14" i="6"/>
  <c r="D14" i="6"/>
  <c r="C14" i="6"/>
  <c r="B14" i="6"/>
  <c r="F10" i="6"/>
  <c r="F15" i="6" s="1"/>
  <c r="E10" i="6"/>
  <c r="E15" i="6" s="1"/>
  <c r="D10" i="6"/>
  <c r="C10" i="6"/>
  <c r="C15" i="6" s="1"/>
  <c r="B10" i="6"/>
  <c r="B15" i="6" s="1"/>
  <c r="F230" i="5"/>
  <c r="E230" i="5"/>
  <c r="D230" i="5"/>
  <c r="C230" i="5"/>
  <c r="B230" i="5"/>
  <c r="E225" i="5"/>
  <c r="D225" i="5"/>
  <c r="C225" i="5"/>
  <c r="F220" i="5"/>
  <c r="E220" i="5"/>
  <c r="D220" i="5"/>
  <c r="C220" i="5"/>
  <c r="B220" i="5"/>
  <c r="F211" i="5"/>
  <c r="E211" i="5"/>
  <c r="D211" i="5"/>
  <c r="C211" i="5"/>
  <c r="B211" i="5"/>
  <c r="E206" i="5"/>
  <c r="D206" i="5"/>
  <c r="C206" i="5"/>
  <c r="F201" i="5"/>
  <c r="B201" i="5"/>
  <c r="F198" i="5"/>
  <c r="E198" i="5"/>
  <c r="E201" i="5" s="1"/>
  <c r="D198" i="5"/>
  <c r="D201" i="5" s="1"/>
  <c r="C198" i="5"/>
  <c r="C201" i="5" s="1"/>
  <c r="F192" i="5"/>
  <c r="E192" i="5"/>
  <c r="D192" i="5"/>
  <c r="C192" i="5"/>
  <c r="B192" i="5"/>
  <c r="F188" i="5"/>
  <c r="B188" i="5"/>
  <c r="E187" i="5"/>
  <c r="E188" i="5" s="1"/>
  <c r="D187" i="5"/>
  <c r="D188" i="5" s="1"/>
  <c r="C187" i="5"/>
  <c r="C188" i="5" s="1"/>
  <c r="F182" i="5"/>
  <c r="E182" i="5"/>
  <c r="D182" i="5"/>
  <c r="C182" i="5"/>
  <c r="B182" i="5"/>
  <c r="F173" i="5"/>
  <c r="E173" i="5"/>
  <c r="D173" i="5"/>
  <c r="C173" i="5"/>
  <c r="B173" i="5"/>
  <c r="F169" i="5"/>
  <c r="B169" i="5"/>
  <c r="E168" i="5"/>
  <c r="E169" i="5" s="1"/>
  <c r="D168" i="5"/>
  <c r="D169" i="5" s="1"/>
  <c r="C168" i="5"/>
  <c r="C169" i="5" s="1"/>
  <c r="F163" i="5"/>
  <c r="E163" i="5"/>
  <c r="D163" i="5"/>
  <c r="C163" i="5"/>
  <c r="B163" i="5"/>
  <c r="F154" i="5"/>
  <c r="E154" i="5"/>
  <c r="D154" i="5"/>
  <c r="C154" i="5"/>
  <c r="B154" i="5"/>
  <c r="F150" i="5"/>
  <c r="D150" i="5"/>
  <c r="B150" i="5"/>
  <c r="E149" i="5"/>
  <c r="E150" i="5" s="1"/>
  <c r="D149" i="5"/>
  <c r="C149" i="5"/>
  <c r="C150" i="5" s="1"/>
  <c r="F144" i="5"/>
  <c r="E144" i="5"/>
  <c r="D144" i="5"/>
  <c r="C144" i="5"/>
  <c r="B144" i="5"/>
  <c r="F135" i="5"/>
  <c r="E135" i="5"/>
  <c r="D135" i="5"/>
  <c r="C135" i="5"/>
  <c r="B135" i="5"/>
  <c r="F131" i="5"/>
  <c r="B131" i="5"/>
  <c r="E130" i="5"/>
  <c r="E131" i="5" s="1"/>
  <c r="D130" i="5"/>
  <c r="D131" i="5" s="1"/>
  <c r="C130" i="5"/>
  <c r="C131" i="5" s="1"/>
  <c r="F125" i="5"/>
  <c r="E125" i="5"/>
  <c r="D125" i="5"/>
  <c r="C125" i="5"/>
  <c r="B125" i="5"/>
  <c r="F115" i="5"/>
  <c r="E115" i="5"/>
  <c r="D115" i="5"/>
  <c r="C115" i="5"/>
  <c r="B115" i="5"/>
  <c r="F111" i="5"/>
  <c r="B111" i="5"/>
  <c r="E110" i="5"/>
  <c r="E111" i="5" s="1"/>
  <c r="D110" i="5"/>
  <c r="D111" i="5" s="1"/>
  <c r="C110" i="5"/>
  <c r="C111" i="5" s="1"/>
  <c r="F105" i="5"/>
  <c r="E105" i="5"/>
  <c r="D105" i="5"/>
  <c r="C105" i="5"/>
  <c r="B105" i="5"/>
  <c r="F96" i="5"/>
  <c r="E96" i="5"/>
  <c r="D96" i="5"/>
  <c r="C96" i="5"/>
  <c r="B96" i="5"/>
  <c r="F92" i="5"/>
  <c r="B92" i="5"/>
  <c r="E91" i="5"/>
  <c r="E92" i="5" s="1"/>
  <c r="D91" i="5"/>
  <c r="D92" i="5" s="1"/>
  <c r="C91" i="5"/>
  <c r="C92" i="5" s="1"/>
  <c r="F86" i="5"/>
  <c r="E86" i="5"/>
  <c r="D86" i="5"/>
  <c r="C86" i="5"/>
  <c r="B86" i="5"/>
  <c r="F77" i="5"/>
  <c r="E77" i="5"/>
  <c r="D77" i="5"/>
  <c r="C77" i="5"/>
  <c r="B77" i="5"/>
  <c r="F73" i="5"/>
  <c r="B73" i="5"/>
  <c r="E72" i="5"/>
  <c r="E73" i="5" s="1"/>
  <c r="D72" i="5"/>
  <c r="D73" i="5" s="1"/>
  <c r="C72" i="5"/>
  <c r="C73" i="5" s="1"/>
  <c r="F67" i="5"/>
  <c r="E67" i="5"/>
  <c r="D67" i="5"/>
  <c r="C67" i="5"/>
  <c r="B67" i="5"/>
  <c r="F58" i="5"/>
  <c r="E58" i="5"/>
  <c r="D58" i="5"/>
  <c r="C58" i="5"/>
  <c r="B58" i="5"/>
  <c r="F54" i="5"/>
  <c r="B54" i="5"/>
  <c r="E53" i="5"/>
  <c r="E54" i="5" s="1"/>
  <c r="D53" i="5"/>
  <c r="D54" i="5" s="1"/>
  <c r="C53" i="5"/>
  <c r="C54" i="5" s="1"/>
  <c r="F49" i="5"/>
  <c r="B49" i="5"/>
  <c r="E49" i="5"/>
  <c r="D49" i="5"/>
  <c r="C49" i="5"/>
  <c r="F40" i="5"/>
  <c r="E40" i="5"/>
  <c r="D40" i="5"/>
  <c r="C40" i="5"/>
  <c r="B40" i="5"/>
  <c r="F36" i="5"/>
  <c r="D36" i="5"/>
  <c r="B36" i="5"/>
  <c r="E35" i="5"/>
  <c r="E36" i="5" s="1"/>
  <c r="D35" i="5"/>
  <c r="C35" i="5"/>
  <c r="C36" i="5" s="1"/>
  <c r="F30" i="5"/>
  <c r="E30" i="5"/>
  <c r="D30" i="5"/>
  <c r="C30" i="5"/>
  <c r="B30" i="5"/>
  <c r="F21" i="5"/>
  <c r="E21" i="5"/>
  <c r="D21" i="5"/>
  <c r="C21" i="5"/>
  <c r="B21" i="5"/>
  <c r="F17" i="5"/>
  <c r="B17" i="5"/>
  <c r="E16" i="5"/>
  <c r="E17" i="5" s="1"/>
  <c r="D16" i="5"/>
  <c r="D17" i="5" s="1"/>
  <c r="C16" i="5"/>
  <c r="C17" i="5" s="1"/>
  <c r="F11" i="5"/>
  <c r="E11" i="5"/>
  <c r="D11" i="5"/>
  <c r="C11" i="5"/>
  <c r="B11" i="5"/>
  <c r="F198" i="4"/>
  <c r="E198" i="4"/>
  <c r="D198" i="4"/>
  <c r="C198" i="4"/>
  <c r="B198" i="4"/>
  <c r="F194" i="4"/>
  <c r="E194" i="4"/>
  <c r="D194" i="4"/>
  <c r="C194" i="4"/>
  <c r="B194" i="4"/>
  <c r="F182" i="4"/>
  <c r="E182" i="4"/>
  <c r="D182" i="4"/>
  <c r="C182" i="4"/>
  <c r="B182" i="4"/>
  <c r="F178" i="4"/>
  <c r="E178" i="4"/>
  <c r="D178" i="4"/>
  <c r="D183" i="4" s="1"/>
  <c r="C178" i="4"/>
  <c r="B178" i="4"/>
  <c r="B183" i="4" s="1"/>
  <c r="F164" i="4"/>
  <c r="E164" i="4"/>
  <c r="D164" i="4"/>
  <c r="C164" i="4"/>
  <c r="B164" i="4"/>
  <c r="D160" i="4"/>
  <c r="C160" i="4"/>
  <c r="B160" i="4"/>
  <c r="F160" i="4"/>
  <c r="F165" i="4" s="1"/>
  <c r="E160" i="4"/>
  <c r="E165" i="4" s="1"/>
  <c r="F148" i="4"/>
  <c r="E148" i="4"/>
  <c r="D148" i="4"/>
  <c r="C148" i="4"/>
  <c r="B148" i="4"/>
  <c r="F144" i="4"/>
  <c r="F149" i="4" s="1"/>
  <c r="E144" i="4"/>
  <c r="D144" i="4"/>
  <c r="C144" i="4"/>
  <c r="B144" i="4"/>
  <c r="B149" i="4" s="1"/>
  <c r="F132" i="4"/>
  <c r="E132" i="4"/>
  <c r="D132" i="4"/>
  <c r="C132" i="4"/>
  <c r="B132" i="4"/>
  <c r="B128" i="4"/>
  <c r="F123" i="4"/>
  <c r="F128" i="4" s="1"/>
  <c r="E123" i="4"/>
  <c r="E128" i="4" s="1"/>
  <c r="D123" i="4"/>
  <c r="D128" i="4" s="1"/>
  <c r="C123" i="4"/>
  <c r="C128" i="4" s="1"/>
  <c r="C133" i="4" s="1"/>
  <c r="F116" i="4"/>
  <c r="E116" i="4"/>
  <c r="D116" i="4"/>
  <c r="C116" i="4"/>
  <c r="B116" i="4"/>
  <c r="F112" i="4"/>
  <c r="E112" i="4"/>
  <c r="D112" i="4"/>
  <c r="D117" i="4" s="1"/>
  <c r="C112" i="4"/>
  <c r="B112" i="4"/>
  <c r="F99" i="4"/>
  <c r="E99" i="4"/>
  <c r="D99" i="4"/>
  <c r="C99" i="4"/>
  <c r="B99" i="4"/>
  <c r="F95" i="4"/>
  <c r="F100" i="4" s="1"/>
  <c r="E95" i="4"/>
  <c r="D95" i="4"/>
  <c r="C95" i="4"/>
  <c r="B95" i="4"/>
  <c r="B100" i="4" s="1"/>
  <c r="F82" i="4"/>
  <c r="E82" i="4"/>
  <c r="D82" i="4"/>
  <c r="C82" i="4"/>
  <c r="B82" i="4"/>
  <c r="F78" i="4"/>
  <c r="F83" i="4" s="1"/>
  <c r="E78" i="4"/>
  <c r="D78" i="4"/>
  <c r="D83" i="4" s="1"/>
  <c r="C78" i="4"/>
  <c r="B78" i="4"/>
  <c r="B83" i="4" s="1"/>
  <c r="F65" i="4"/>
  <c r="E65" i="4"/>
  <c r="D65" i="4"/>
  <c r="C65" i="4"/>
  <c r="B65" i="4"/>
  <c r="F61" i="4"/>
  <c r="E61" i="4"/>
  <c r="D61" i="4"/>
  <c r="C61" i="4"/>
  <c r="B61" i="4"/>
  <c r="F49" i="4"/>
  <c r="E49" i="4"/>
  <c r="D49" i="4"/>
  <c r="C49" i="4"/>
  <c r="B49" i="4"/>
  <c r="F45" i="4"/>
  <c r="F50" i="4" s="1"/>
  <c r="E45" i="4"/>
  <c r="D45" i="4"/>
  <c r="D50" i="4" s="1"/>
  <c r="C45" i="4"/>
  <c r="B45" i="4"/>
  <c r="B50" i="4" s="1"/>
  <c r="F33" i="4"/>
  <c r="E33" i="4"/>
  <c r="D33" i="4"/>
  <c r="C33" i="4"/>
  <c r="B33" i="4"/>
  <c r="F29" i="4"/>
  <c r="E29" i="4"/>
  <c r="D29" i="4"/>
  <c r="C29" i="4"/>
  <c r="B29" i="4"/>
  <c r="F17" i="4"/>
  <c r="E17" i="4"/>
  <c r="D17" i="4"/>
  <c r="C17" i="4"/>
  <c r="B17" i="4"/>
  <c r="F13" i="4"/>
  <c r="F18" i="4" s="1"/>
  <c r="E13" i="4"/>
  <c r="D13" i="4"/>
  <c r="D18" i="4" s="1"/>
  <c r="C13" i="4"/>
  <c r="B13" i="4"/>
  <c r="B18" i="4" s="1"/>
  <c r="F182" i="3"/>
  <c r="E182" i="3"/>
  <c r="D182" i="3"/>
  <c r="C182" i="3"/>
  <c r="B182" i="3"/>
  <c r="B177" i="3"/>
  <c r="E177" i="3"/>
  <c r="F174" i="3"/>
  <c r="D174" i="3"/>
  <c r="D177" i="3" s="1"/>
  <c r="D183" i="3" s="1"/>
  <c r="C174" i="3"/>
  <c r="C177" i="3" s="1"/>
  <c r="C183" i="3" s="1"/>
  <c r="F167" i="3"/>
  <c r="E167" i="3"/>
  <c r="D167" i="3"/>
  <c r="C167" i="3"/>
  <c r="B167" i="3"/>
  <c r="B162" i="3"/>
  <c r="B168" i="3" s="1"/>
  <c r="F158" i="3"/>
  <c r="F162" i="3" s="1"/>
  <c r="E158" i="3"/>
  <c r="E162" i="3" s="1"/>
  <c r="E168" i="3" s="1"/>
  <c r="D158" i="3"/>
  <c r="D162" i="3" s="1"/>
  <c r="C158" i="3"/>
  <c r="C162" i="3" s="1"/>
  <c r="F152" i="3"/>
  <c r="E152" i="3"/>
  <c r="D152" i="3"/>
  <c r="C152" i="3"/>
  <c r="B152" i="3"/>
  <c r="D147" i="3"/>
  <c r="C147" i="3"/>
  <c r="B147" i="3"/>
  <c r="B153" i="3" s="1"/>
  <c r="F145" i="3"/>
  <c r="F147" i="3" s="1"/>
  <c r="F153" i="3" s="1"/>
  <c r="E145" i="3"/>
  <c r="E147" i="3" s="1"/>
  <c r="E153" i="3" s="1"/>
  <c r="F137" i="3"/>
  <c r="E137" i="3"/>
  <c r="D137" i="3"/>
  <c r="C137" i="3"/>
  <c r="B137" i="3"/>
  <c r="F132" i="3"/>
  <c r="E132" i="3"/>
  <c r="D132" i="3"/>
  <c r="C132" i="3"/>
  <c r="B132" i="3"/>
  <c r="F122" i="3"/>
  <c r="E122" i="3"/>
  <c r="D122" i="3"/>
  <c r="C122" i="3"/>
  <c r="C123" i="3" s="1"/>
  <c r="B122" i="3"/>
  <c r="F117" i="3"/>
  <c r="F123" i="3" s="1"/>
  <c r="E117" i="3"/>
  <c r="D117" i="3"/>
  <c r="D123" i="3" s="1"/>
  <c r="C117" i="3"/>
  <c r="B117" i="3"/>
  <c r="B123" i="3" s="1"/>
  <c r="F106" i="3"/>
  <c r="E106" i="3"/>
  <c r="D106" i="3"/>
  <c r="C106" i="3"/>
  <c r="B106" i="3"/>
  <c r="F101" i="3"/>
  <c r="E101" i="3"/>
  <c r="D101" i="3"/>
  <c r="D107" i="3" s="1"/>
  <c r="C101" i="3"/>
  <c r="B101" i="3"/>
  <c r="F90" i="3"/>
  <c r="E90" i="3"/>
  <c r="D90" i="3"/>
  <c r="C90" i="3"/>
  <c r="B90" i="3"/>
  <c r="F85" i="3"/>
  <c r="F91" i="3" s="1"/>
  <c r="E85" i="3"/>
  <c r="D85" i="3"/>
  <c r="C85" i="3"/>
  <c r="B85" i="3"/>
  <c r="B91" i="3" s="1"/>
  <c r="F75" i="3"/>
  <c r="E75" i="3"/>
  <c r="D75" i="3"/>
  <c r="C75" i="3"/>
  <c r="B75" i="3"/>
  <c r="D70" i="3"/>
  <c r="C70" i="3"/>
  <c r="B70" i="3"/>
  <c r="F70" i="3"/>
  <c r="F76" i="3" s="1"/>
  <c r="E70" i="3"/>
  <c r="E76" i="3" s="1"/>
  <c r="F60" i="3"/>
  <c r="E60" i="3"/>
  <c r="D60" i="3"/>
  <c r="C60" i="3"/>
  <c r="B60" i="3"/>
  <c r="B55" i="3"/>
  <c r="B61" i="3" s="1"/>
  <c r="F53" i="3"/>
  <c r="F55" i="3" s="1"/>
  <c r="F61" i="3" s="1"/>
  <c r="E53" i="3"/>
  <c r="E55" i="3" s="1"/>
  <c r="D53" i="3"/>
  <c r="D55" i="3" s="1"/>
  <c r="C53" i="3"/>
  <c r="C55" i="3" s="1"/>
  <c r="F45" i="3"/>
  <c r="E45" i="3"/>
  <c r="D45" i="3"/>
  <c r="C45" i="3"/>
  <c r="B45" i="3"/>
  <c r="F40" i="3"/>
  <c r="F46" i="3" s="1"/>
  <c r="E40" i="3"/>
  <c r="D40" i="3"/>
  <c r="C40" i="3"/>
  <c r="B40" i="3"/>
  <c r="B46" i="3" s="1"/>
  <c r="F30" i="3"/>
  <c r="E30" i="3"/>
  <c r="D30" i="3"/>
  <c r="C30" i="3"/>
  <c r="B30" i="3"/>
  <c r="D25" i="3"/>
  <c r="C25" i="3"/>
  <c r="B25" i="3"/>
  <c r="F23" i="3"/>
  <c r="F25" i="3" s="1"/>
  <c r="F31" i="3" s="1"/>
  <c r="E23" i="3"/>
  <c r="E25" i="3" s="1"/>
  <c r="E31" i="3" s="1"/>
  <c r="F15" i="3"/>
  <c r="E15" i="3"/>
  <c r="D15" i="3"/>
  <c r="C15" i="3"/>
  <c r="B15" i="3"/>
  <c r="F10" i="3"/>
  <c r="F16" i="3" s="1"/>
  <c r="E10" i="3"/>
  <c r="D10" i="3"/>
  <c r="C10" i="3"/>
  <c r="B10" i="3"/>
  <c r="B16" i="3" s="1"/>
  <c r="C168" i="3" l="1"/>
  <c r="C16" i="3"/>
  <c r="C46" i="3"/>
  <c r="E183" i="3"/>
  <c r="B107" i="3"/>
  <c r="F107" i="3"/>
  <c r="B76" i="3"/>
  <c r="E91" i="3"/>
  <c r="E16" i="3"/>
  <c r="E46" i="3"/>
  <c r="D61" i="3"/>
  <c r="C91" i="3"/>
  <c r="E107" i="3"/>
  <c r="F168" i="3"/>
  <c r="C100" i="4"/>
  <c r="D133" i="4"/>
  <c r="E149" i="4"/>
  <c r="C199" i="4"/>
  <c r="C34" i="4"/>
  <c r="C66" i="4"/>
  <c r="C165" i="4"/>
  <c r="B133" i="4"/>
  <c r="E117" i="4"/>
  <c r="E133" i="4"/>
  <c r="E34" i="4"/>
  <c r="E66" i="4"/>
  <c r="D100" i="4"/>
  <c r="C117" i="4"/>
  <c r="F183" i="4"/>
  <c r="E199" i="4"/>
  <c r="F133" i="4"/>
  <c r="D165" i="4"/>
  <c r="C183" i="4"/>
  <c r="D34" i="4"/>
  <c r="E50" i="4"/>
  <c r="B66" i="4"/>
  <c r="F66" i="4"/>
  <c r="C83" i="4"/>
  <c r="B165" i="4"/>
  <c r="E183" i="4"/>
  <c r="D199" i="4"/>
  <c r="E18" i="4"/>
  <c r="B34" i="4"/>
  <c r="F34" i="4"/>
  <c r="C50" i="4"/>
  <c r="D66" i="4"/>
  <c r="E83" i="4"/>
  <c r="E100" i="4"/>
  <c r="B117" i="4"/>
  <c r="F117" i="4"/>
  <c r="D149" i="4"/>
  <c r="C149" i="4"/>
  <c r="B199" i="4"/>
  <c r="F199" i="4"/>
  <c r="B31" i="3"/>
  <c r="C76" i="3"/>
  <c r="C138" i="3"/>
  <c r="E61" i="3"/>
  <c r="D91" i="3"/>
  <c r="E138" i="3"/>
  <c r="C107" i="3"/>
  <c r="E123" i="3"/>
  <c r="B138" i="3"/>
  <c r="B183" i="3"/>
  <c r="C18" i="4"/>
  <c r="C31" i="3"/>
  <c r="D46" i="3"/>
  <c r="C61" i="3"/>
  <c r="D138" i="3"/>
  <c r="D153" i="3"/>
  <c r="D168" i="3"/>
  <c r="D76" i="3"/>
  <c r="F138" i="3"/>
  <c r="D31" i="3"/>
  <c r="C153" i="3"/>
  <c r="F177" i="3"/>
  <c r="F183" i="3" s="1"/>
  <c r="D16" i="3"/>
  <c r="F212" i="1" l="1"/>
  <c r="E212" i="1"/>
  <c r="D212" i="1"/>
  <c r="C212" i="1"/>
  <c r="B212" i="1"/>
  <c r="E204" i="1"/>
  <c r="B204" i="1"/>
  <c r="F201" i="1"/>
  <c r="F204" i="1" s="1"/>
  <c r="D201" i="1"/>
  <c r="D204" i="1" s="1"/>
  <c r="C201" i="1"/>
  <c r="C204" i="1" s="1"/>
  <c r="F195" i="1"/>
  <c r="E195" i="1"/>
  <c r="D195" i="1"/>
  <c r="C195" i="1"/>
  <c r="B195" i="1"/>
  <c r="E185" i="1"/>
  <c r="B185" i="1"/>
  <c r="F181" i="1"/>
  <c r="F185" i="1" s="1"/>
  <c r="E181" i="1"/>
  <c r="D181" i="1"/>
  <c r="D185" i="1" s="1"/>
  <c r="C181" i="1"/>
  <c r="C185" i="1" s="1"/>
  <c r="F176" i="1"/>
  <c r="E176" i="1"/>
  <c r="D176" i="1"/>
  <c r="C176" i="1"/>
  <c r="B176" i="1"/>
  <c r="D168" i="1"/>
  <c r="C168" i="1"/>
  <c r="B168" i="1"/>
  <c r="F166" i="1"/>
  <c r="F168" i="1" s="1"/>
  <c r="E166" i="1"/>
  <c r="E168" i="1" s="1"/>
  <c r="F159" i="1"/>
  <c r="E159" i="1"/>
  <c r="D159" i="1"/>
  <c r="C159" i="1"/>
  <c r="B159" i="1"/>
  <c r="F151" i="1"/>
  <c r="E151" i="1"/>
  <c r="D151" i="1"/>
  <c r="C151" i="1"/>
  <c r="B151" i="1"/>
  <c r="B142" i="1"/>
  <c r="F137" i="1"/>
  <c r="F142" i="1" s="1"/>
  <c r="E137" i="1"/>
  <c r="E142" i="1" s="1"/>
  <c r="D137" i="1"/>
  <c r="D142" i="1" s="1"/>
  <c r="C137" i="1"/>
  <c r="C142" i="1" s="1"/>
  <c r="F134" i="1"/>
  <c r="E134" i="1"/>
  <c r="D134" i="1"/>
  <c r="C134" i="1"/>
  <c r="B134" i="1"/>
  <c r="F124" i="1"/>
  <c r="E124" i="1"/>
  <c r="D124" i="1"/>
  <c r="C124" i="1"/>
  <c r="B124" i="1"/>
  <c r="F116" i="1"/>
  <c r="E116" i="1"/>
  <c r="D116" i="1"/>
  <c r="C116" i="1"/>
  <c r="B116" i="1"/>
  <c r="F106" i="1"/>
  <c r="E106" i="1"/>
  <c r="D106" i="1"/>
  <c r="C106" i="1"/>
  <c r="B106" i="1"/>
  <c r="F97" i="1"/>
  <c r="E97" i="1"/>
  <c r="D97" i="1"/>
  <c r="C97" i="1"/>
  <c r="B97" i="1"/>
  <c r="F88" i="1"/>
  <c r="E88" i="1"/>
  <c r="D88" i="1"/>
  <c r="C88" i="1"/>
  <c r="B88" i="1"/>
  <c r="F79" i="1"/>
  <c r="E79" i="1"/>
  <c r="D79" i="1"/>
  <c r="C79" i="1"/>
  <c r="B79" i="1"/>
  <c r="F70" i="1"/>
  <c r="E70" i="1"/>
  <c r="D70" i="1"/>
  <c r="C70" i="1"/>
  <c r="B70" i="1"/>
  <c r="B62" i="1"/>
  <c r="F60" i="1"/>
  <c r="F62" i="1" s="1"/>
  <c r="E60" i="1"/>
  <c r="E62" i="1" s="1"/>
  <c r="D60" i="1"/>
  <c r="D62" i="1" s="1"/>
  <c r="C60" i="1"/>
  <c r="C62" i="1" s="1"/>
  <c r="F53" i="1"/>
  <c r="E53" i="1"/>
  <c r="D53" i="1"/>
  <c r="C53" i="1"/>
  <c r="B53" i="1"/>
  <c r="F45" i="1"/>
  <c r="E45" i="1"/>
  <c r="D45" i="1"/>
  <c r="C45" i="1"/>
  <c r="B45" i="1"/>
  <c r="F36" i="1"/>
  <c r="E36" i="1"/>
  <c r="D36" i="1"/>
  <c r="C36" i="1"/>
  <c r="B36" i="1"/>
  <c r="E28" i="1"/>
  <c r="D28" i="1"/>
  <c r="C28" i="1"/>
  <c r="B28" i="1"/>
  <c r="F26" i="1"/>
  <c r="F28" i="1" s="1"/>
  <c r="E26" i="1"/>
  <c r="F19" i="1"/>
  <c r="E19" i="1"/>
  <c r="D19" i="1"/>
  <c r="C19" i="1"/>
  <c r="B19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<sst xmlns="http://schemas.openxmlformats.org/spreadsheetml/2006/main" count="4119" uniqueCount="274">
  <si>
    <t>1 неделя</t>
  </si>
  <si>
    <t>ПОНЕДЕЛЬНИК</t>
  </si>
  <si>
    <t>НАИМЕНОВАНИЕ</t>
  </si>
  <si>
    <t>7-11 лет</t>
  </si>
  <si>
    <t>№ ТК</t>
  </si>
  <si>
    <t>№ ПО СБОРНИКУ РЕЦЕПТУР</t>
  </si>
  <si>
    <t>ВЫХОД, гр</t>
  </si>
  <si>
    <t>Белки, гр</t>
  </si>
  <si>
    <t>Жиры, гр</t>
  </si>
  <si>
    <t>Углеводы,гр</t>
  </si>
  <si>
    <t>ККАЛ</t>
  </si>
  <si>
    <t>ЗАВТРАК</t>
  </si>
  <si>
    <t xml:space="preserve">Каша  молочная рисовая </t>
  </si>
  <si>
    <t>100/4</t>
  </si>
  <si>
    <t>ТТК № 100</t>
  </si>
  <si>
    <t xml:space="preserve">Сыр  порциями </t>
  </si>
  <si>
    <t>25/2</t>
  </si>
  <si>
    <t>Москва 1994 таб. № 25</t>
  </si>
  <si>
    <t>Батон нарезной</t>
  </si>
  <si>
    <t>266/2</t>
  </si>
  <si>
    <t>ТТК №266</t>
  </si>
  <si>
    <t xml:space="preserve">Чай с сахаром </t>
  </si>
  <si>
    <t>685/1</t>
  </si>
  <si>
    <t>Москва 2004 № 685</t>
  </si>
  <si>
    <t>ИТОГО</t>
  </si>
  <si>
    <t>ОБЕД</t>
  </si>
  <si>
    <t>Щи из свежей капусты с картофелем</t>
  </si>
  <si>
    <t>106/3</t>
  </si>
  <si>
    <t>ТТК № 106</t>
  </si>
  <si>
    <t>Шницель "Нежный"</t>
  </si>
  <si>
    <t>352/1</t>
  </si>
  <si>
    <t>ТТК № 352</t>
  </si>
  <si>
    <t>Масло сливочное (на полив)</t>
  </si>
  <si>
    <t>14/3</t>
  </si>
  <si>
    <t>Москва 2011 № 14</t>
  </si>
  <si>
    <t>Картофельное пюре</t>
  </si>
  <si>
    <t>312/1</t>
  </si>
  <si>
    <t>Москва 2011 № 312</t>
  </si>
  <si>
    <t>Компот из компотной смеси</t>
  </si>
  <si>
    <t>113/1</t>
  </si>
  <si>
    <t>ТТК № 113</t>
  </si>
  <si>
    <t>Хлеб " Дарницкий" порциями</t>
  </si>
  <si>
    <t>ТТК № 10</t>
  </si>
  <si>
    <t>Хлеб "Городской" порциями</t>
  </si>
  <si>
    <t>11/2</t>
  </si>
  <si>
    <t>ТТК № 11</t>
  </si>
  <si>
    <t xml:space="preserve">                                                                                                                                                                                            </t>
  </si>
  <si>
    <t>ВТОРНИК</t>
  </si>
  <si>
    <t>Запеканка из творога с черной смородиной и сгущенным молоком</t>
  </si>
  <si>
    <t>425/6</t>
  </si>
  <si>
    <t>ТТК № 425</t>
  </si>
  <si>
    <t xml:space="preserve">Фрукты свежие порциями </t>
  </si>
  <si>
    <t>338/2</t>
  </si>
  <si>
    <t>Москва 2011 № 338</t>
  </si>
  <si>
    <t>Чай с сахаром и лимоном</t>
  </si>
  <si>
    <t>686/1</t>
  </si>
  <si>
    <t>Москва 2004 № 686</t>
  </si>
  <si>
    <t>Рассольник ленинградский</t>
  </si>
  <si>
    <t>104/5</t>
  </si>
  <si>
    <t>ТТК № 104</t>
  </si>
  <si>
    <t>Медальоны из рыбы</t>
  </si>
  <si>
    <t>42/6</t>
  </si>
  <si>
    <t>ТТК № 42</t>
  </si>
  <si>
    <t>Макаронные изделия отварные (спагетти)</t>
  </si>
  <si>
    <t>114/1</t>
  </si>
  <si>
    <t>ТТК № 114</t>
  </si>
  <si>
    <t>Компот из кураги</t>
  </si>
  <si>
    <t>93/1</t>
  </si>
  <si>
    <t>ТТК № 93</t>
  </si>
  <si>
    <t>11</t>
  </si>
  <si>
    <t>СРЕДА</t>
  </si>
  <si>
    <t>Биточки из мяса птицы "Сливочные"</t>
  </si>
  <si>
    <t>263/2</t>
  </si>
  <si>
    <t>ТТК № 263</t>
  </si>
  <si>
    <t xml:space="preserve">Борщ из свежей капусты с картофелем  </t>
  </si>
  <si>
    <t>107/3</t>
  </si>
  <si>
    <t>ТТК № 107</t>
  </si>
  <si>
    <t>Плов из свинины</t>
  </si>
  <si>
    <t>124/2</t>
  </si>
  <si>
    <t>ТТК № 124</t>
  </si>
  <si>
    <t>Компот из черной смородины</t>
  </si>
  <si>
    <t>89/2</t>
  </si>
  <si>
    <t>ТТК № 89</t>
  </si>
  <si>
    <t>ЧЕТВЕРГ</t>
  </si>
  <si>
    <t>Макароны отварные с  сыром</t>
  </si>
  <si>
    <t>204/3</t>
  </si>
  <si>
    <t>Москва 2011 № 204</t>
  </si>
  <si>
    <t>Овощи свежие порциями (помидор свежий в нарезку)</t>
  </si>
  <si>
    <t>71/4</t>
  </si>
  <si>
    <t>ТТК № 71</t>
  </si>
  <si>
    <t>Суп картофельный с горохом</t>
  </si>
  <si>
    <t>102/4</t>
  </si>
  <si>
    <t>Москва 2011 №102</t>
  </si>
  <si>
    <t>Мясо с овощами "Болоньез"</t>
  </si>
  <si>
    <t>35/2</t>
  </si>
  <si>
    <t>ТТК № 35</t>
  </si>
  <si>
    <t>Каша гречневая рассыпчатая</t>
  </si>
  <si>
    <t>99/1</t>
  </si>
  <si>
    <t>ТТК № 99</t>
  </si>
  <si>
    <t xml:space="preserve">Компот из яблок и вишни </t>
  </si>
  <si>
    <t>Пермь 2018 № 492</t>
  </si>
  <si>
    <t>ПЯТНИЦА</t>
  </si>
  <si>
    <t xml:space="preserve">Каша  молочная пшеничная </t>
  </si>
  <si>
    <t>ТТК №102</t>
  </si>
  <si>
    <t>Суп картофельный с макаронными изделиями</t>
  </si>
  <si>
    <t>105/2</t>
  </si>
  <si>
    <t>ТТК № 105</t>
  </si>
  <si>
    <t>Ёжики мясные</t>
  </si>
  <si>
    <t>157/13</t>
  </si>
  <si>
    <t>Москва 2003 № 157</t>
  </si>
  <si>
    <t>Овощи порциями (капуста квашеная со свеклой отварной)</t>
  </si>
  <si>
    <t>ТТК № 306</t>
  </si>
  <si>
    <t>СУББОТА</t>
  </si>
  <si>
    <t>Котлета рыбная</t>
  </si>
  <si>
    <t>234/2</t>
  </si>
  <si>
    <t>Москва 2011 № 234</t>
  </si>
  <si>
    <t>Рагу из овощей</t>
  </si>
  <si>
    <t>541/1</t>
  </si>
  <si>
    <t>Москва 2004 № 541/3</t>
  </si>
  <si>
    <t xml:space="preserve">Суп из  овощей </t>
  </si>
  <si>
    <t>99/3</t>
  </si>
  <si>
    <t>Москва 2011 № 99</t>
  </si>
  <si>
    <t>Колбаски мясные "Восторг"</t>
  </si>
  <si>
    <t>142/6</t>
  </si>
  <si>
    <t>ТТК №142/1</t>
  </si>
  <si>
    <t>Рис рассыпчатый отварной (из пропаренной крупы)</t>
  </si>
  <si>
    <t>110/2</t>
  </si>
  <si>
    <t>ТТК 110/1</t>
  </si>
  <si>
    <t>Компот из изюма</t>
  </si>
  <si>
    <t>91/1</t>
  </si>
  <si>
    <t>ТТК № 91</t>
  </si>
  <si>
    <t>Хлеб "Дарницкий" порциями</t>
  </si>
  <si>
    <t>2 неделя</t>
  </si>
  <si>
    <t>Каша молочная пшенная</t>
  </si>
  <si>
    <t>112/1</t>
  </si>
  <si>
    <t>ТТК № 112</t>
  </si>
  <si>
    <t>Котлета "Киевская"</t>
  </si>
  <si>
    <t>169/3</t>
  </si>
  <si>
    <t>Москва 2003 № 169</t>
  </si>
  <si>
    <t>Сложный гарнир (картофельное пюре/капуста тушеная)</t>
  </si>
  <si>
    <t>320/1</t>
  </si>
  <si>
    <t>Москва 2011 № 280; ТТК № 109</t>
  </si>
  <si>
    <t>Компот из свежих яблок с лимоном</t>
  </si>
  <si>
    <t>98/1</t>
  </si>
  <si>
    <t>ТТК № 98</t>
  </si>
  <si>
    <t>ТТК № 52</t>
  </si>
  <si>
    <t>Овощи свежие порциями (огурец свежий в нарезку)</t>
  </si>
  <si>
    <t>71/5</t>
  </si>
  <si>
    <t>Птица в соусе с томатом</t>
  </si>
  <si>
    <t>367/8</t>
  </si>
  <si>
    <t>Пермь 2018 № 367</t>
  </si>
  <si>
    <t>Фрикадельки из свинины</t>
  </si>
  <si>
    <t>280/2</t>
  </si>
  <si>
    <t>Москва 2011 № 280</t>
  </si>
  <si>
    <t xml:space="preserve">Компот из свежих яблок </t>
  </si>
  <si>
    <t>90/1</t>
  </si>
  <si>
    <t>ТТК № 90</t>
  </si>
  <si>
    <t>Творожник ванильный со  сгущенным молоком</t>
  </si>
  <si>
    <t>29/4</t>
  </si>
  <si>
    <t>ТТК № 29</t>
  </si>
  <si>
    <t>Булочка с сахаром</t>
  </si>
  <si>
    <t>39/2</t>
  </si>
  <si>
    <t>ТТК № 39</t>
  </si>
  <si>
    <t>Гуляш из свинины</t>
  </si>
  <si>
    <t>260/7</t>
  </si>
  <si>
    <t>Москва 2011 № 260</t>
  </si>
  <si>
    <t>Суп картофельный с рисовой крупой</t>
  </si>
  <si>
    <t>Москва 2011 № 101</t>
  </si>
  <si>
    <t>Биточки из мяса птицы</t>
  </si>
  <si>
    <t>294/8</t>
  </si>
  <si>
    <t>Москва 2011 № 294</t>
  </si>
  <si>
    <t>Морс из черной смородины</t>
  </si>
  <si>
    <t>89/3</t>
  </si>
  <si>
    <t xml:space="preserve">Каша молочная кукурузная </t>
  </si>
  <si>
    <t>ТТК № 117</t>
  </si>
  <si>
    <t xml:space="preserve">Свекольник </t>
  </si>
  <si>
    <t>35/4</t>
  </si>
  <si>
    <t>Пермь2001 № 35</t>
  </si>
  <si>
    <t>12+ лет</t>
  </si>
  <si>
    <t>100/4; 100/5</t>
  </si>
  <si>
    <t>106/3, 106/2</t>
  </si>
  <si>
    <t>11, 11/2</t>
  </si>
  <si>
    <t>ПОЛДНИК</t>
  </si>
  <si>
    <t>Булочка "Ромашка" (с вареным сгущенным молоком)</t>
  </si>
  <si>
    <t>254/1</t>
  </si>
  <si>
    <t>ТТК № 254</t>
  </si>
  <si>
    <t>Фрукты свежие порциями</t>
  </si>
  <si>
    <t>ОБЩИЙ ИТОГ</t>
  </si>
  <si>
    <t>104/5, 104/4</t>
  </si>
  <si>
    <t>42/5</t>
  </si>
  <si>
    <t>Сметанник</t>
  </si>
  <si>
    <t>59/1</t>
  </si>
  <si>
    <t>ТТК № 59</t>
  </si>
  <si>
    <t xml:space="preserve">Хлеб "Городской" порциями </t>
  </si>
  <si>
    <t>107/3; 107/2</t>
  </si>
  <si>
    <t>Кекс  "Творожный" (нарезной)</t>
  </si>
  <si>
    <t>447/2</t>
  </si>
  <si>
    <t>Москва 2011 № 447</t>
  </si>
  <si>
    <t>204/3; 204/4</t>
  </si>
  <si>
    <t xml:space="preserve">Шаньга с картофелем </t>
  </si>
  <si>
    <t>15/3</t>
  </si>
  <si>
    <t>Сыктывкар 1990 № 15</t>
  </si>
  <si>
    <t>102/4; 102/5</t>
  </si>
  <si>
    <t>Хачапури с сыром</t>
  </si>
  <si>
    <t>11/6</t>
  </si>
  <si>
    <t>Сыктывкар 1990 № 11</t>
  </si>
  <si>
    <t>99/3,99/2</t>
  </si>
  <si>
    <t>Шанежка наливная с яйцом</t>
  </si>
  <si>
    <t>693/2</t>
  </si>
  <si>
    <t>Москва 1994 № 693</t>
  </si>
  <si>
    <t xml:space="preserve">Сок фруктовый </t>
  </si>
  <si>
    <t>389/1</t>
  </si>
  <si>
    <t>Москва 2011 № 389</t>
  </si>
  <si>
    <t>Пицца "Болоньезе" (фарш мясной)</t>
  </si>
  <si>
    <t>430/2</t>
  </si>
  <si>
    <t>ТТК № 430</t>
  </si>
  <si>
    <t>117; 117/4</t>
  </si>
  <si>
    <t>35/4; 35/3</t>
  </si>
  <si>
    <t>2 приём пищи</t>
  </si>
  <si>
    <t>Общий итог</t>
  </si>
  <si>
    <t>Булочка с повидлом обсыпная</t>
  </si>
  <si>
    <t>426/1</t>
  </si>
  <si>
    <t>Москва 2011 № 426</t>
  </si>
  <si>
    <t>Шаньга с картофелем</t>
  </si>
  <si>
    <t>Булочка с маком</t>
  </si>
  <si>
    <t>772/2</t>
  </si>
  <si>
    <t>Москва 2004 № 772</t>
  </si>
  <si>
    <t>Булочка школьная</t>
  </si>
  <si>
    <t>428/3</t>
  </si>
  <si>
    <t>Москва 2011 № 428</t>
  </si>
  <si>
    <t>1 вариант</t>
  </si>
  <si>
    <t>2 вариант</t>
  </si>
  <si>
    <t>3 вариант</t>
  </si>
  <si>
    <t>Филе куриное запеченное с помидором</t>
  </si>
  <si>
    <t>242/1</t>
  </si>
  <si>
    <t>ТТК № 242</t>
  </si>
  <si>
    <t>Булочка "Ромашка" ( с вареным сгущенным молоком)</t>
  </si>
  <si>
    <t>4 вариант</t>
  </si>
  <si>
    <t>Зразы "Школьные"</t>
  </si>
  <si>
    <t>159/4</t>
  </si>
  <si>
    <t>Москва 2003 № 159</t>
  </si>
  <si>
    <t>Картофель запеченный в сметанном соусе</t>
  </si>
  <si>
    <t>Пермь 2018 № 181</t>
  </si>
  <si>
    <t>1 прием пищи</t>
  </si>
  <si>
    <t xml:space="preserve"> 106/2</t>
  </si>
  <si>
    <t>2 прием пищи</t>
  </si>
  <si>
    <t xml:space="preserve"> 104/4</t>
  </si>
  <si>
    <t>107/2</t>
  </si>
  <si>
    <t>Голубцы ленивые</t>
  </si>
  <si>
    <t>244/3</t>
  </si>
  <si>
    <t>ТТК № 244</t>
  </si>
  <si>
    <t>99/2</t>
  </si>
  <si>
    <t xml:space="preserve"> 107/2</t>
  </si>
  <si>
    <t>35/3</t>
  </si>
  <si>
    <t>Второй завтрак</t>
  </si>
  <si>
    <t>Полдник</t>
  </si>
  <si>
    <t>100/5</t>
  </si>
  <si>
    <t xml:space="preserve"> 100/5</t>
  </si>
  <si>
    <t>204/4</t>
  </si>
  <si>
    <t>102/5</t>
  </si>
  <si>
    <t xml:space="preserve"> 117/4</t>
  </si>
  <si>
    <t>Фрикадельки мясные "Восторг"</t>
  </si>
  <si>
    <t>142/10</t>
  </si>
  <si>
    <t>Биточки  мясные с сыром</t>
  </si>
  <si>
    <t>52/10</t>
  </si>
  <si>
    <t>Биточки мясные с сыром</t>
  </si>
  <si>
    <t>Овощи свежие порциями (капуста белокочанная со свежим огурцом)</t>
  </si>
  <si>
    <t>ТТК № 268</t>
  </si>
  <si>
    <t>ТТК № 269</t>
  </si>
  <si>
    <t>Овощи свежие порциями (морковь свежая)</t>
  </si>
  <si>
    <t>268/1</t>
  </si>
  <si>
    <t>Овощи свежие порциями (капуста белокочанная с морковью)</t>
  </si>
  <si>
    <t>ТТК № 267</t>
  </si>
  <si>
    <t>267/1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</si>
</sst>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7"/>
      <name val="Calibri"/>
      <family val="2"/>
    </font>
    <font>
      <sz val="8"/>
      <name val="Calibri"/>
      <family val="2"/>
      <charset val="204"/>
    </font>
    <font>
      <sz val="7"/>
      <name val="Calibri"/>
      <family val="2"/>
      <scheme val="minor"/>
    </font>
    <font>
      <b/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/>
    <xf numFmtId="0" fontId="6" fillId="0" borderId="3" xfId="0" applyFont="1" applyBorder="1" applyAlignment="1">
      <alignment horizontal="center" vertical="center"/>
    </xf>
    <xf numFmtId="0" fontId="8" fillId="0" borderId="0" xfId="0" applyFont="1"/>
    <xf numFmtId="0" fontId="2" fillId="0" borderId="3" xfId="0" applyFont="1" applyBorder="1" applyAlignment="1">
      <alignment horizontal="center" vertical="center" wrapText="1"/>
    </xf>
    <xf numFmtId="0" fontId="9" fillId="0" borderId="0" xfId="0" applyFont="1"/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wrapText="1"/>
    </xf>
    <xf numFmtId="0" fontId="11" fillId="0" borderId="0" xfId="0" applyFont="1"/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212"/>
  <sheetViews>
    <sheetView topLeftCell="A76" zoomScale="140" zoomScaleNormal="140" workbookViewId="0">
      <selection activeCell="K96" sqref="K96"/>
    </sheetView>
  </sheetViews>
  <sheetFormatPr defaultRowHeight="11.25" x14ac:dyDescent="0.2"/>
  <cols>
    <col min="1" max="1" width="32.7109375" style="1" customWidth="1"/>
    <col min="2" max="2" width="7.7109375" style="1" customWidth="1"/>
    <col min="3" max="3" width="8" style="1" customWidth="1"/>
    <col min="4" max="4" width="8.140625" style="1" customWidth="1"/>
    <col min="5" max="5" width="9.42578125" style="1" customWidth="1"/>
    <col min="6" max="6" width="7.7109375" style="1" customWidth="1"/>
    <col min="7" max="7" width="8.42578125" style="1" customWidth="1"/>
    <col min="8" max="8" width="17.28515625" style="1" customWidth="1"/>
    <col min="9" max="256" width="9.140625" style="1"/>
    <col min="257" max="257" width="32.7109375" style="1" customWidth="1"/>
    <col min="258" max="258" width="7.7109375" style="1" customWidth="1"/>
    <col min="259" max="259" width="8" style="1" customWidth="1"/>
    <col min="260" max="260" width="8.140625" style="1" customWidth="1"/>
    <col min="261" max="261" width="9.42578125" style="1" customWidth="1"/>
    <col min="262" max="262" width="7.7109375" style="1" customWidth="1"/>
    <col min="263" max="263" width="8.42578125" style="1" customWidth="1"/>
    <col min="264" max="264" width="17.28515625" style="1" customWidth="1"/>
    <col min="265" max="512" width="9.140625" style="1"/>
    <col min="513" max="513" width="32.7109375" style="1" customWidth="1"/>
    <col min="514" max="514" width="7.7109375" style="1" customWidth="1"/>
    <col min="515" max="515" width="8" style="1" customWidth="1"/>
    <col min="516" max="516" width="8.140625" style="1" customWidth="1"/>
    <col min="517" max="517" width="9.42578125" style="1" customWidth="1"/>
    <col min="518" max="518" width="7.7109375" style="1" customWidth="1"/>
    <col min="519" max="519" width="8.42578125" style="1" customWidth="1"/>
    <col min="520" max="520" width="17.28515625" style="1" customWidth="1"/>
    <col min="521" max="768" width="9.140625" style="1"/>
    <col min="769" max="769" width="32.7109375" style="1" customWidth="1"/>
    <col min="770" max="770" width="7.7109375" style="1" customWidth="1"/>
    <col min="771" max="771" width="8" style="1" customWidth="1"/>
    <col min="772" max="772" width="8.140625" style="1" customWidth="1"/>
    <col min="773" max="773" width="9.42578125" style="1" customWidth="1"/>
    <col min="774" max="774" width="7.7109375" style="1" customWidth="1"/>
    <col min="775" max="775" width="8.42578125" style="1" customWidth="1"/>
    <col min="776" max="776" width="17.28515625" style="1" customWidth="1"/>
    <col min="777" max="1024" width="9.140625" style="1"/>
    <col min="1025" max="1025" width="32.7109375" style="1" customWidth="1"/>
    <col min="1026" max="1026" width="7.7109375" style="1" customWidth="1"/>
    <col min="1027" max="1027" width="8" style="1" customWidth="1"/>
    <col min="1028" max="1028" width="8.140625" style="1" customWidth="1"/>
    <col min="1029" max="1029" width="9.42578125" style="1" customWidth="1"/>
    <col min="1030" max="1030" width="7.7109375" style="1" customWidth="1"/>
    <col min="1031" max="1031" width="8.42578125" style="1" customWidth="1"/>
    <col min="1032" max="1032" width="17.28515625" style="1" customWidth="1"/>
    <col min="1033" max="1280" width="9.140625" style="1"/>
    <col min="1281" max="1281" width="32.7109375" style="1" customWidth="1"/>
    <col min="1282" max="1282" width="7.7109375" style="1" customWidth="1"/>
    <col min="1283" max="1283" width="8" style="1" customWidth="1"/>
    <col min="1284" max="1284" width="8.140625" style="1" customWidth="1"/>
    <col min="1285" max="1285" width="9.42578125" style="1" customWidth="1"/>
    <col min="1286" max="1286" width="7.7109375" style="1" customWidth="1"/>
    <col min="1287" max="1287" width="8.42578125" style="1" customWidth="1"/>
    <col min="1288" max="1288" width="17.28515625" style="1" customWidth="1"/>
    <col min="1289" max="1536" width="9.140625" style="1"/>
    <col min="1537" max="1537" width="32.7109375" style="1" customWidth="1"/>
    <col min="1538" max="1538" width="7.7109375" style="1" customWidth="1"/>
    <col min="1539" max="1539" width="8" style="1" customWidth="1"/>
    <col min="1540" max="1540" width="8.140625" style="1" customWidth="1"/>
    <col min="1541" max="1541" width="9.42578125" style="1" customWidth="1"/>
    <col min="1542" max="1542" width="7.7109375" style="1" customWidth="1"/>
    <col min="1543" max="1543" width="8.42578125" style="1" customWidth="1"/>
    <col min="1544" max="1544" width="17.28515625" style="1" customWidth="1"/>
    <col min="1545" max="1792" width="9.140625" style="1"/>
    <col min="1793" max="1793" width="32.7109375" style="1" customWidth="1"/>
    <col min="1794" max="1794" width="7.7109375" style="1" customWidth="1"/>
    <col min="1795" max="1795" width="8" style="1" customWidth="1"/>
    <col min="1796" max="1796" width="8.140625" style="1" customWidth="1"/>
    <col min="1797" max="1797" width="9.42578125" style="1" customWidth="1"/>
    <col min="1798" max="1798" width="7.7109375" style="1" customWidth="1"/>
    <col min="1799" max="1799" width="8.42578125" style="1" customWidth="1"/>
    <col min="1800" max="1800" width="17.28515625" style="1" customWidth="1"/>
    <col min="1801" max="2048" width="9.140625" style="1"/>
    <col min="2049" max="2049" width="32.7109375" style="1" customWidth="1"/>
    <col min="2050" max="2050" width="7.7109375" style="1" customWidth="1"/>
    <col min="2051" max="2051" width="8" style="1" customWidth="1"/>
    <col min="2052" max="2052" width="8.140625" style="1" customWidth="1"/>
    <col min="2053" max="2053" width="9.42578125" style="1" customWidth="1"/>
    <col min="2054" max="2054" width="7.7109375" style="1" customWidth="1"/>
    <col min="2055" max="2055" width="8.42578125" style="1" customWidth="1"/>
    <col min="2056" max="2056" width="17.28515625" style="1" customWidth="1"/>
    <col min="2057" max="2304" width="9.140625" style="1"/>
    <col min="2305" max="2305" width="32.7109375" style="1" customWidth="1"/>
    <col min="2306" max="2306" width="7.7109375" style="1" customWidth="1"/>
    <col min="2307" max="2307" width="8" style="1" customWidth="1"/>
    <col min="2308" max="2308" width="8.140625" style="1" customWidth="1"/>
    <col min="2309" max="2309" width="9.42578125" style="1" customWidth="1"/>
    <col min="2310" max="2310" width="7.7109375" style="1" customWidth="1"/>
    <col min="2311" max="2311" width="8.42578125" style="1" customWidth="1"/>
    <col min="2312" max="2312" width="17.28515625" style="1" customWidth="1"/>
    <col min="2313" max="2560" width="9.140625" style="1"/>
    <col min="2561" max="2561" width="32.7109375" style="1" customWidth="1"/>
    <col min="2562" max="2562" width="7.7109375" style="1" customWidth="1"/>
    <col min="2563" max="2563" width="8" style="1" customWidth="1"/>
    <col min="2564" max="2564" width="8.140625" style="1" customWidth="1"/>
    <col min="2565" max="2565" width="9.42578125" style="1" customWidth="1"/>
    <col min="2566" max="2566" width="7.7109375" style="1" customWidth="1"/>
    <col min="2567" max="2567" width="8.42578125" style="1" customWidth="1"/>
    <col min="2568" max="2568" width="17.28515625" style="1" customWidth="1"/>
    <col min="2569" max="2816" width="9.140625" style="1"/>
    <col min="2817" max="2817" width="32.7109375" style="1" customWidth="1"/>
    <col min="2818" max="2818" width="7.7109375" style="1" customWidth="1"/>
    <col min="2819" max="2819" width="8" style="1" customWidth="1"/>
    <col min="2820" max="2820" width="8.140625" style="1" customWidth="1"/>
    <col min="2821" max="2821" width="9.42578125" style="1" customWidth="1"/>
    <col min="2822" max="2822" width="7.7109375" style="1" customWidth="1"/>
    <col min="2823" max="2823" width="8.42578125" style="1" customWidth="1"/>
    <col min="2824" max="2824" width="17.28515625" style="1" customWidth="1"/>
    <col min="2825" max="3072" width="9.140625" style="1"/>
    <col min="3073" max="3073" width="32.7109375" style="1" customWidth="1"/>
    <col min="3074" max="3074" width="7.7109375" style="1" customWidth="1"/>
    <col min="3075" max="3075" width="8" style="1" customWidth="1"/>
    <col min="3076" max="3076" width="8.140625" style="1" customWidth="1"/>
    <col min="3077" max="3077" width="9.42578125" style="1" customWidth="1"/>
    <col min="3078" max="3078" width="7.7109375" style="1" customWidth="1"/>
    <col min="3079" max="3079" width="8.42578125" style="1" customWidth="1"/>
    <col min="3080" max="3080" width="17.28515625" style="1" customWidth="1"/>
    <col min="3081" max="3328" width="9.140625" style="1"/>
    <col min="3329" max="3329" width="32.7109375" style="1" customWidth="1"/>
    <col min="3330" max="3330" width="7.7109375" style="1" customWidth="1"/>
    <col min="3331" max="3331" width="8" style="1" customWidth="1"/>
    <col min="3332" max="3332" width="8.140625" style="1" customWidth="1"/>
    <col min="3333" max="3333" width="9.42578125" style="1" customWidth="1"/>
    <col min="3334" max="3334" width="7.7109375" style="1" customWidth="1"/>
    <col min="3335" max="3335" width="8.42578125" style="1" customWidth="1"/>
    <col min="3336" max="3336" width="17.28515625" style="1" customWidth="1"/>
    <col min="3337" max="3584" width="9.140625" style="1"/>
    <col min="3585" max="3585" width="32.7109375" style="1" customWidth="1"/>
    <col min="3586" max="3586" width="7.7109375" style="1" customWidth="1"/>
    <col min="3587" max="3587" width="8" style="1" customWidth="1"/>
    <col min="3588" max="3588" width="8.140625" style="1" customWidth="1"/>
    <col min="3589" max="3589" width="9.42578125" style="1" customWidth="1"/>
    <col min="3590" max="3590" width="7.7109375" style="1" customWidth="1"/>
    <col min="3591" max="3591" width="8.42578125" style="1" customWidth="1"/>
    <col min="3592" max="3592" width="17.28515625" style="1" customWidth="1"/>
    <col min="3593" max="3840" width="9.140625" style="1"/>
    <col min="3841" max="3841" width="32.7109375" style="1" customWidth="1"/>
    <col min="3842" max="3842" width="7.7109375" style="1" customWidth="1"/>
    <col min="3843" max="3843" width="8" style="1" customWidth="1"/>
    <col min="3844" max="3844" width="8.140625" style="1" customWidth="1"/>
    <col min="3845" max="3845" width="9.42578125" style="1" customWidth="1"/>
    <col min="3846" max="3846" width="7.7109375" style="1" customWidth="1"/>
    <col min="3847" max="3847" width="8.42578125" style="1" customWidth="1"/>
    <col min="3848" max="3848" width="17.28515625" style="1" customWidth="1"/>
    <col min="3849" max="4096" width="9.140625" style="1"/>
    <col min="4097" max="4097" width="32.7109375" style="1" customWidth="1"/>
    <col min="4098" max="4098" width="7.7109375" style="1" customWidth="1"/>
    <col min="4099" max="4099" width="8" style="1" customWidth="1"/>
    <col min="4100" max="4100" width="8.140625" style="1" customWidth="1"/>
    <col min="4101" max="4101" width="9.42578125" style="1" customWidth="1"/>
    <col min="4102" max="4102" width="7.7109375" style="1" customWidth="1"/>
    <col min="4103" max="4103" width="8.42578125" style="1" customWidth="1"/>
    <col min="4104" max="4104" width="17.28515625" style="1" customWidth="1"/>
    <col min="4105" max="4352" width="9.140625" style="1"/>
    <col min="4353" max="4353" width="32.7109375" style="1" customWidth="1"/>
    <col min="4354" max="4354" width="7.7109375" style="1" customWidth="1"/>
    <col min="4355" max="4355" width="8" style="1" customWidth="1"/>
    <col min="4356" max="4356" width="8.140625" style="1" customWidth="1"/>
    <col min="4357" max="4357" width="9.42578125" style="1" customWidth="1"/>
    <col min="4358" max="4358" width="7.7109375" style="1" customWidth="1"/>
    <col min="4359" max="4359" width="8.42578125" style="1" customWidth="1"/>
    <col min="4360" max="4360" width="17.28515625" style="1" customWidth="1"/>
    <col min="4361" max="4608" width="9.140625" style="1"/>
    <col min="4609" max="4609" width="32.7109375" style="1" customWidth="1"/>
    <col min="4610" max="4610" width="7.7109375" style="1" customWidth="1"/>
    <col min="4611" max="4611" width="8" style="1" customWidth="1"/>
    <col min="4612" max="4612" width="8.140625" style="1" customWidth="1"/>
    <col min="4613" max="4613" width="9.42578125" style="1" customWidth="1"/>
    <col min="4614" max="4614" width="7.7109375" style="1" customWidth="1"/>
    <col min="4615" max="4615" width="8.42578125" style="1" customWidth="1"/>
    <col min="4616" max="4616" width="17.28515625" style="1" customWidth="1"/>
    <col min="4617" max="4864" width="9.140625" style="1"/>
    <col min="4865" max="4865" width="32.7109375" style="1" customWidth="1"/>
    <col min="4866" max="4866" width="7.7109375" style="1" customWidth="1"/>
    <col min="4867" max="4867" width="8" style="1" customWidth="1"/>
    <col min="4868" max="4868" width="8.140625" style="1" customWidth="1"/>
    <col min="4869" max="4869" width="9.42578125" style="1" customWidth="1"/>
    <col min="4870" max="4870" width="7.7109375" style="1" customWidth="1"/>
    <col min="4871" max="4871" width="8.42578125" style="1" customWidth="1"/>
    <col min="4872" max="4872" width="17.28515625" style="1" customWidth="1"/>
    <col min="4873" max="5120" width="9.140625" style="1"/>
    <col min="5121" max="5121" width="32.7109375" style="1" customWidth="1"/>
    <col min="5122" max="5122" width="7.7109375" style="1" customWidth="1"/>
    <col min="5123" max="5123" width="8" style="1" customWidth="1"/>
    <col min="5124" max="5124" width="8.140625" style="1" customWidth="1"/>
    <col min="5125" max="5125" width="9.42578125" style="1" customWidth="1"/>
    <col min="5126" max="5126" width="7.7109375" style="1" customWidth="1"/>
    <col min="5127" max="5127" width="8.42578125" style="1" customWidth="1"/>
    <col min="5128" max="5128" width="17.28515625" style="1" customWidth="1"/>
    <col min="5129" max="5376" width="9.140625" style="1"/>
    <col min="5377" max="5377" width="32.7109375" style="1" customWidth="1"/>
    <col min="5378" max="5378" width="7.7109375" style="1" customWidth="1"/>
    <col min="5379" max="5379" width="8" style="1" customWidth="1"/>
    <col min="5380" max="5380" width="8.140625" style="1" customWidth="1"/>
    <col min="5381" max="5381" width="9.42578125" style="1" customWidth="1"/>
    <col min="5382" max="5382" width="7.7109375" style="1" customWidth="1"/>
    <col min="5383" max="5383" width="8.42578125" style="1" customWidth="1"/>
    <col min="5384" max="5384" width="17.28515625" style="1" customWidth="1"/>
    <col min="5385" max="5632" width="9.140625" style="1"/>
    <col min="5633" max="5633" width="32.7109375" style="1" customWidth="1"/>
    <col min="5634" max="5634" width="7.7109375" style="1" customWidth="1"/>
    <col min="5635" max="5635" width="8" style="1" customWidth="1"/>
    <col min="5636" max="5636" width="8.140625" style="1" customWidth="1"/>
    <col min="5637" max="5637" width="9.42578125" style="1" customWidth="1"/>
    <col min="5638" max="5638" width="7.7109375" style="1" customWidth="1"/>
    <col min="5639" max="5639" width="8.42578125" style="1" customWidth="1"/>
    <col min="5640" max="5640" width="17.28515625" style="1" customWidth="1"/>
    <col min="5641" max="5888" width="9.140625" style="1"/>
    <col min="5889" max="5889" width="32.7109375" style="1" customWidth="1"/>
    <col min="5890" max="5890" width="7.7109375" style="1" customWidth="1"/>
    <col min="5891" max="5891" width="8" style="1" customWidth="1"/>
    <col min="5892" max="5892" width="8.140625" style="1" customWidth="1"/>
    <col min="5893" max="5893" width="9.42578125" style="1" customWidth="1"/>
    <col min="5894" max="5894" width="7.7109375" style="1" customWidth="1"/>
    <col min="5895" max="5895" width="8.42578125" style="1" customWidth="1"/>
    <col min="5896" max="5896" width="17.28515625" style="1" customWidth="1"/>
    <col min="5897" max="6144" width="9.140625" style="1"/>
    <col min="6145" max="6145" width="32.7109375" style="1" customWidth="1"/>
    <col min="6146" max="6146" width="7.7109375" style="1" customWidth="1"/>
    <col min="6147" max="6147" width="8" style="1" customWidth="1"/>
    <col min="6148" max="6148" width="8.140625" style="1" customWidth="1"/>
    <col min="6149" max="6149" width="9.42578125" style="1" customWidth="1"/>
    <col min="6150" max="6150" width="7.7109375" style="1" customWidth="1"/>
    <col min="6151" max="6151" width="8.42578125" style="1" customWidth="1"/>
    <col min="6152" max="6152" width="17.28515625" style="1" customWidth="1"/>
    <col min="6153" max="6400" width="9.140625" style="1"/>
    <col min="6401" max="6401" width="32.7109375" style="1" customWidth="1"/>
    <col min="6402" max="6402" width="7.7109375" style="1" customWidth="1"/>
    <col min="6403" max="6403" width="8" style="1" customWidth="1"/>
    <col min="6404" max="6404" width="8.140625" style="1" customWidth="1"/>
    <col min="6405" max="6405" width="9.42578125" style="1" customWidth="1"/>
    <col min="6406" max="6406" width="7.7109375" style="1" customWidth="1"/>
    <col min="6407" max="6407" width="8.42578125" style="1" customWidth="1"/>
    <col min="6408" max="6408" width="17.28515625" style="1" customWidth="1"/>
    <col min="6409" max="6656" width="9.140625" style="1"/>
    <col min="6657" max="6657" width="32.7109375" style="1" customWidth="1"/>
    <col min="6658" max="6658" width="7.7109375" style="1" customWidth="1"/>
    <col min="6659" max="6659" width="8" style="1" customWidth="1"/>
    <col min="6660" max="6660" width="8.140625" style="1" customWidth="1"/>
    <col min="6661" max="6661" width="9.42578125" style="1" customWidth="1"/>
    <col min="6662" max="6662" width="7.7109375" style="1" customWidth="1"/>
    <col min="6663" max="6663" width="8.42578125" style="1" customWidth="1"/>
    <col min="6664" max="6664" width="17.28515625" style="1" customWidth="1"/>
    <col min="6665" max="6912" width="9.140625" style="1"/>
    <col min="6913" max="6913" width="32.7109375" style="1" customWidth="1"/>
    <col min="6914" max="6914" width="7.7109375" style="1" customWidth="1"/>
    <col min="6915" max="6915" width="8" style="1" customWidth="1"/>
    <col min="6916" max="6916" width="8.140625" style="1" customWidth="1"/>
    <col min="6917" max="6917" width="9.42578125" style="1" customWidth="1"/>
    <col min="6918" max="6918" width="7.7109375" style="1" customWidth="1"/>
    <col min="6919" max="6919" width="8.42578125" style="1" customWidth="1"/>
    <col min="6920" max="6920" width="17.28515625" style="1" customWidth="1"/>
    <col min="6921" max="7168" width="9.140625" style="1"/>
    <col min="7169" max="7169" width="32.7109375" style="1" customWidth="1"/>
    <col min="7170" max="7170" width="7.7109375" style="1" customWidth="1"/>
    <col min="7171" max="7171" width="8" style="1" customWidth="1"/>
    <col min="7172" max="7172" width="8.140625" style="1" customWidth="1"/>
    <col min="7173" max="7173" width="9.42578125" style="1" customWidth="1"/>
    <col min="7174" max="7174" width="7.7109375" style="1" customWidth="1"/>
    <col min="7175" max="7175" width="8.42578125" style="1" customWidth="1"/>
    <col min="7176" max="7176" width="17.28515625" style="1" customWidth="1"/>
    <col min="7177" max="7424" width="9.140625" style="1"/>
    <col min="7425" max="7425" width="32.7109375" style="1" customWidth="1"/>
    <col min="7426" max="7426" width="7.7109375" style="1" customWidth="1"/>
    <col min="7427" max="7427" width="8" style="1" customWidth="1"/>
    <col min="7428" max="7428" width="8.140625" style="1" customWidth="1"/>
    <col min="7429" max="7429" width="9.42578125" style="1" customWidth="1"/>
    <col min="7430" max="7430" width="7.7109375" style="1" customWidth="1"/>
    <col min="7431" max="7431" width="8.42578125" style="1" customWidth="1"/>
    <col min="7432" max="7432" width="17.28515625" style="1" customWidth="1"/>
    <col min="7433" max="7680" width="9.140625" style="1"/>
    <col min="7681" max="7681" width="32.7109375" style="1" customWidth="1"/>
    <col min="7682" max="7682" width="7.7109375" style="1" customWidth="1"/>
    <col min="7683" max="7683" width="8" style="1" customWidth="1"/>
    <col min="7684" max="7684" width="8.140625" style="1" customWidth="1"/>
    <col min="7685" max="7685" width="9.42578125" style="1" customWidth="1"/>
    <col min="7686" max="7686" width="7.7109375" style="1" customWidth="1"/>
    <col min="7687" max="7687" width="8.42578125" style="1" customWidth="1"/>
    <col min="7688" max="7688" width="17.28515625" style="1" customWidth="1"/>
    <col min="7689" max="7936" width="9.140625" style="1"/>
    <col min="7937" max="7937" width="32.7109375" style="1" customWidth="1"/>
    <col min="7938" max="7938" width="7.7109375" style="1" customWidth="1"/>
    <col min="7939" max="7939" width="8" style="1" customWidth="1"/>
    <col min="7940" max="7940" width="8.140625" style="1" customWidth="1"/>
    <col min="7941" max="7941" width="9.42578125" style="1" customWidth="1"/>
    <col min="7942" max="7942" width="7.7109375" style="1" customWidth="1"/>
    <col min="7943" max="7943" width="8.42578125" style="1" customWidth="1"/>
    <col min="7944" max="7944" width="17.28515625" style="1" customWidth="1"/>
    <col min="7945" max="8192" width="9.140625" style="1"/>
    <col min="8193" max="8193" width="32.7109375" style="1" customWidth="1"/>
    <col min="8194" max="8194" width="7.7109375" style="1" customWidth="1"/>
    <col min="8195" max="8195" width="8" style="1" customWidth="1"/>
    <col min="8196" max="8196" width="8.140625" style="1" customWidth="1"/>
    <col min="8197" max="8197" width="9.42578125" style="1" customWidth="1"/>
    <col min="8198" max="8198" width="7.7109375" style="1" customWidth="1"/>
    <col min="8199" max="8199" width="8.42578125" style="1" customWidth="1"/>
    <col min="8200" max="8200" width="17.28515625" style="1" customWidth="1"/>
    <col min="8201" max="8448" width="9.140625" style="1"/>
    <col min="8449" max="8449" width="32.7109375" style="1" customWidth="1"/>
    <col min="8450" max="8450" width="7.7109375" style="1" customWidth="1"/>
    <col min="8451" max="8451" width="8" style="1" customWidth="1"/>
    <col min="8452" max="8452" width="8.140625" style="1" customWidth="1"/>
    <col min="8453" max="8453" width="9.42578125" style="1" customWidth="1"/>
    <col min="8454" max="8454" width="7.7109375" style="1" customWidth="1"/>
    <col min="8455" max="8455" width="8.42578125" style="1" customWidth="1"/>
    <col min="8456" max="8456" width="17.28515625" style="1" customWidth="1"/>
    <col min="8457" max="8704" width="9.140625" style="1"/>
    <col min="8705" max="8705" width="32.7109375" style="1" customWidth="1"/>
    <col min="8706" max="8706" width="7.7109375" style="1" customWidth="1"/>
    <col min="8707" max="8707" width="8" style="1" customWidth="1"/>
    <col min="8708" max="8708" width="8.140625" style="1" customWidth="1"/>
    <col min="8709" max="8709" width="9.42578125" style="1" customWidth="1"/>
    <col min="8710" max="8710" width="7.7109375" style="1" customWidth="1"/>
    <col min="8711" max="8711" width="8.42578125" style="1" customWidth="1"/>
    <col min="8712" max="8712" width="17.28515625" style="1" customWidth="1"/>
    <col min="8713" max="8960" width="9.140625" style="1"/>
    <col min="8961" max="8961" width="32.7109375" style="1" customWidth="1"/>
    <col min="8962" max="8962" width="7.7109375" style="1" customWidth="1"/>
    <col min="8963" max="8963" width="8" style="1" customWidth="1"/>
    <col min="8964" max="8964" width="8.140625" style="1" customWidth="1"/>
    <col min="8965" max="8965" width="9.42578125" style="1" customWidth="1"/>
    <col min="8966" max="8966" width="7.7109375" style="1" customWidth="1"/>
    <col min="8967" max="8967" width="8.42578125" style="1" customWidth="1"/>
    <col min="8968" max="8968" width="17.28515625" style="1" customWidth="1"/>
    <col min="8969" max="9216" width="9.140625" style="1"/>
    <col min="9217" max="9217" width="32.7109375" style="1" customWidth="1"/>
    <col min="9218" max="9218" width="7.7109375" style="1" customWidth="1"/>
    <col min="9219" max="9219" width="8" style="1" customWidth="1"/>
    <col min="9220" max="9220" width="8.140625" style="1" customWidth="1"/>
    <col min="9221" max="9221" width="9.42578125" style="1" customWidth="1"/>
    <col min="9222" max="9222" width="7.7109375" style="1" customWidth="1"/>
    <col min="9223" max="9223" width="8.42578125" style="1" customWidth="1"/>
    <col min="9224" max="9224" width="17.28515625" style="1" customWidth="1"/>
    <col min="9225" max="9472" width="9.140625" style="1"/>
    <col min="9473" max="9473" width="32.7109375" style="1" customWidth="1"/>
    <col min="9474" max="9474" width="7.7109375" style="1" customWidth="1"/>
    <col min="9475" max="9475" width="8" style="1" customWidth="1"/>
    <col min="9476" max="9476" width="8.140625" style="1" customWidth="1"/>
    <col min="9477" max="9477" width="9.42578125" style="1" customWidth="1"/>
    <col min="9478" max="9478" width="7.7109375" style="1" customWidth="1"/>
    <col min="9479" max="9479" width="8.42578125" style="1" customWidth="1"/>
    <col min="9480" max="9480" width="17.28515625" style="1" customWidth="1"/>
    <col min="9481" max="9728" width="9.140625" style="1"/>
    <col min="9729" max="9729" width="32.7109375" style="1" customWidth="1"/>
    <col min="9730" max="9730" width="7.7109375" style="1" customWidth="1"/>
    <col min="9731" max="9731" width="8" style="1" customWidth="1"/>
    <col min="9732" max="9732" width="8.140625" style="1" customWidth="1"/>
    <col min="9733" max="9733" width="9.42578125" style="1" customWidth="1"/>
    <col min="9734" max="9734" width="7.7109375" style="1" customWidth="1"/>
    <col min="9735" max="9735" width="8.42578125" style="1" customWidth="1"/>
    <col min="9736" max="9736" width="17.28515625" style="1" customWidth="1"/>
    <col min="9737" max="9984" width="9.140625" style="1"/>
    <col min="9985" max="9985" width="32.7109375" style="1" customWidth="1"/>
    <col min="9986" max="9986" width="7.7109375" style="1" customWidth="1"/>
    <col min="9987" max="9987" width="8" style="1" customWidth="1"/>
    <col min="9988" max="9988" width="8.140625" style="1" customWidth="1"/>
    <col min="9989" max="9989" width="9.42578125" style="1" customWidth="1"/>
    <col min="9990" max="9990" width="7.7109375" style="1" customWidth="1"/>
    <col min="9991" max="9991" width="8.42578125" style="1" customWidth="1"/>
    <col min="9992" max="9992" width="17.28515625" style="1" customWidth="1"/>
    <col min="9993" max="10240" width="9.140625" style="1"/>
    <col min="10241" max="10241" width="32.7109375" style="1" customWidth="1"/>
    <col min="10242" max="10242" width="7.7109375" style="1" customWidth="1"/>
    <col min="10243" max="10243" width="8" style="1" customWidth="1"/>
    <col min="10244" max="10244" width="8.140625" style="1" customWidth="1"/>
    <col min="10245" max="10245" width="9.42578125" style="1" customWidth="1"/>
    <col min="10246" max="10246" width="7.7109375" style="1" customWidth="1"/>
    <col min="10247" max="10247" width="8.42578125" style="1" customWidth="1"/>
    <col min="10248" max="10248" width="17.28515625" style="1" customWidth="1"/>
    <col min="10249" max="10496" width="9.140625" style="1"/>
    <col min="10497" max="10497" width="32.7109375" style="1" customWidth="1"/>
    <col min="10498" max="10498" width="7.7109375" style="1" customWidth="1"/>
    <col min="10499" max="10499" width="8" style="1" customWidth="1"/>
    <col min="10500" max="10500" width="8.140625" style="1" customWidth="1"/>
    <col min="10501" max="10501" width="9.42578125" style="1" customWidth="1"/>
    <col min="10502" max="10502" width="7.7109375" style="1" customWidth="1"/>
    <col min="10503" max="10503" width="8.42578125" style="1" customWidth="1"/>
    <col min="10504" max="10504" width="17.28515625" style="1" customWidth="1"/>
    <col min="10505" max="10752" width="9.140625" style="1"/>
    <col min="10753" max="10753" width="32.7109375" style="1" customWidth="1"/>
    <col min="10754" max="10754" width="7.7109375" style="1" customWidth="1"/>
    <col min="10755" max="10755" width="8" style="1" customWidth="1"/>
    <col min="10756" max="10756" width="8.140625" style="1" customWidth="1"/>
    <col min="10757" max="10757" width="9.42578125" style="1" customWidth="1"/>
    <col min="10758" max="10758" width="7.7109375" style="1" customWidth="1"/>
    <col min="10759" max="10759" width="8.42578125" style="1" customWidth="1"/>
    <col min="10760" max="10760" width="17.28515625" style="1" customWidth="1"/>
    <col min="10761" max="11008" width="9.140625" style="1"/>
    <col min="11009" max="11009" width="32.7109375" style="1" customWidth="1"/>
    <col min="11010" max="11010" width="7.7109375" style="1" customWidth="1"/>
    <col min="11011" max="11011" width="8" style="1" customWidth="1"/>
    <col min="11012" max="11012" width="8.140625" style="1" customWidth="1"/>
    <col min="11013" max="11013" width="9.42578125" style="1" customWidth="1"/>
    <col min="11014" max="11014" width="7.7109375" style="1" customWidth="1"/>
    <col min="11015" max="11015" width="8.42578125" style="1" customWidth="1"/>
    <col min="11016" max="11016" width="17.28515625" style="1" customWidth="1"/>
    <col min="11017" max="11264" width="9.140625" style="1"/>
    <col min="11265" max="11265" width="32.7109375" style="1" customWidth="1"/>
    <col min="11266" max="11266" width="7.7109375" style="1" customWidth="1"/>
    <col min="11267" max="11267" width="8" style="1" customWidth="1"/>
    <col min="11268" max="11268" width="8.140625" style="1" customWidth="1"/>
    <col min="11269" max="11269" width="9.42578125" style="1" customWidth="1"/>
    <col min="11270" max="11270" width="7.7109375" style="1" customWidth="1"/>
    <col min="11271" max="11271" width="8.42578125" style="1" customWidth="1"/>
    <col min="11272" max="11272" width="17.28515625" style="1" customWidth="1"/>
    <col min="11273" max="11520" width="9.140625" style="1"/>
    <col min="11521" max="11521" width="32.7109375" style="1" customWidth="1"/>
    <col min="11522" max="11522" width="7.7109375" style="1" customWidth="1"/>
    <col min="11523" max="11523" width="8" style="1" customWidth="1"/>
    <col min="11524" max="11524" width="8.140625" style="1" customWidth="1"/>
    <col min="11525" max="11525" width="9.42578125" style="1" customWidth="1"/>
    <col min="11526" max="11526" width="7.7109375" style="1" customWidth="1"/>
    <col min="11527" max="11527" width="8.42578125" style="1" customWidth="1"/>
    <col min="11528" max="11528" width="17.28515625" style="1" customWidth="1"/>
    <col min="11529" max="11776" width="9.140625" style="1"/>
    <col min="11777" max="11777" width="32.7109375" style="1" customWidth="1"/>
    <col min="11778" max="11778" width="7.7109375" style="1" customWidth="1"/>
    <col min="11779" max="11779" width="8" style="1" customWidth="1"/>
    <col min="11780" max="11780" width="8.140625" style="1" customWidth="1"/>
    <col min="11781" max="11781" width="9.42578125" style="1" customWidth="1"/>
    <col min="11782" max="11782" width="7.7109375" style="1" customWidth="1"/>
    <col min="11783" max="11783" width="8.42578125" style="1" customWidth="1"/>
    <col min="11784" max="11784" width="17.28515625" style="1" customWidth="1"/>
    <col min="11785" max="12032" width="9.140625" style="1"/>
    <col min="12033" max="12033" width="32.7109375" style="1" customWidth="1"/>
    <col min="12034" max="12034" width="7.7109375" style="1" customWidth="1"/>
    <col min="12035" max="12035" width="8" style="1" customWidth="1"/>
    <col min="12036" max="12036" width="8.140625" style="1" customWidth="1"/>
    <col min="12037" max="12037" width="9.42578125" style="1" customWidth="1"/>
    <col min="12038" max="12038" width="7.7109375" style="1" customWidth="1"/>
    <col min="12039" max="12039" width="8.42578125" style="1" customWidth="1"/>
    <col min="12040" max="12040" width="17.28515625" style="1" customWidth="1"/>
    <col min="12041" max="12288" width="9.140625" style="1"/>
    <col min="12289" max="12289" width="32.7109375" style="1" customWidth="1"/>
    <col min="12290" max="12290" width="7.7109375" style="1" customWidth="1"/>
    <col min="12291" max="12291" width="8" style="1" customWidth="1"/>
    <col min="12292" max="12292" width="8.140625" style="1" customWidth="1"/>
    <col min="12293" max="12293" width="9.42578125" style="1" customWidth="1"/>
    <col min="12294" max="12294" width="7.7109375" style="1" customWidth="1"/>
    <col min="12295" max="12295" width="8.42578125" style="1" customWidth="1"/>
    <col min="12296" max="12296" width="17.28515625" style="1" customWidth="1"/>
    <col min="12297" max="12544" width="9.140625" style="1"/>
    <col min="12545" max="12545" width="32.7109375" style="1" customWidth="1"/>
    <col min="12546" max="12546" width="7.7109375" style="1" customWidth="1"/>
    <col min="12547" max="12547" width="8" style="1" customWidth="1"/>
    <col min="12548" max="12548" width="8.140625" style="1" customWidth="1"/>
    <col min="12549" max="12549" width="9.42578125" style="1" customWidth="1"/>
    <col min="12550" max="12550" width="7.7109375" style="1" customWidth="1"/>
    <col min="12551" max="12551" width="8.42578125" style="1" customWidth="1"/>
    <col min="12552" max="12552" width="17.28515625" style="1" customWidth="1"/>
    <col min="12553" max="12800" width="9.140625" style="1"/>
    <col min="12801" max="12801" width="32.7109375" style="1" customWidth="1"/>
    <col min="12802" max="12802" width="7.7109375" style="1" customWidth="1"/>
    <col min="12803" max="12803" width="8" style="1" customWidth="1"/>
    <col min="12804" max="12804" width="8.140625" style="1" customWidth="1"/>
    <col min="12805" max="12805" width="9.42578125" style="1" customWidth="1"/>
    <col min="12806" max="12806" width="7.7109375" style="1" customWidth="1"/>
    <col min="12807" max="12807" width="8.42578125" style="1" customWidth="1"/>
    <col min="12808" max="12808" width="17.28515625" style="1" customWidth="1"/>
    <col min="12809" max="13056" width="9.140625" style="1"/>
    <col min="13057" max="13057" width="32.7109375" style="1" customWidth="1"/>
    <col min="13058" max="13058" width="7.7109375" style="1" customWidth="1"/>
    <col min="13059" max="13059" width="8" style="1" customWidth="1"/>
    <col min="13060" max="13060" width="8.140625" style="1" customWidth="1"/>
    <col min="13061" max="13061" width="9.42578125" style="1" customWidth="1"/>
    <col min="13062" max="13062" width="7.7109375" style="1" customWidth="1"/>
    <col min="13063" max="13063" width="8.42578125" style="1" customWidth="1"/>
    <col min="13064" max="13064" width="17.28515625" style="1" customWidth="1"/>
    <col min="13065" max="13312" width="9.140625" style="1"/>
    <col min="13313" max="13313" width="32.7109375" style="1" customWidth="1"/>
    <col min="13314" max="13314" width="7.7109375" style="1" customWidth="1"/>
    <col min="13315" max="13315" width="8" style="1" customWidth="1"/>
    <col min="13316" max="13316" width="8.140625" style="1" customWidth="1"/>
    <col min="13317" max="13317" width="9.42578125" style="1" customWidth="1"/>
    <col min="13318" max="13318" width="7.7109375" style="1" customWidth="1"/>
    <col min="13319" max="13319" width="8.42578125" style="1" customWidth="1"/>
    <col min="13320" max="13320" width="17.28515625" style="1" customWidth="1"/>
    <col min="13321" max="13568" width="9.140625" style="1"/>
    <col min="13569" max="13569" width="32.7109375" style="1" customWidth="1"/>
    <col min="13570" max="13570" width="7.7109375" style="1" customWidth="1"/>
    <col min="13571" max="13571" width="8" style="1" customWidth="1"/>
    <col min="13572" max="13572" width="8.140625" style="1" customWidth="1"/>
    <col min="13573" max="13573" width="9.42578125" style="1" customWidth="1"/>
    <col min="13574" max="13574" width="7.7109375" style="1" customWidth="1"/>
    <col min="13575" max="13575" width="8.42578125" style="1" customWidth="1"/>
    <col min="13576" max="13576" width="17.28515625" style="1" customWidth="1"/>
    <col min="13577" max="13824" width="9.140625" style="1"/>
    <col min="13825" max="13825" width="32.7109375" style="1" customWidth="1"/>
    <col min="13826" max="13826" width="7.7109375" style="1" customWidth="1"/>
    <col min="13827" max="13827" width="8" style="1" customWidth="1"/>
    <col min="13828" max="13828" width="8.140625" style="1" customWidth="1"/>
    <col min="13829" max="13829" width="9.42578125" style="1" customWidth="1"/>
    <col min="13830" max="13830" width="7.7109375" style="1" customWidth="1"/>
    <col min="13831" max="13831" width="8.42578125" style="1" customWidth="1"/>
    <col min="13832" max="13832" width="17.28515625" style="1" customWidth="1"/>
    <col min="13833" max="14080" width="9.140625" style="1"/>
    <col min="14081" max="14081" width="32.7109375" style="1" customWidth="1"/>
    <col min="14082" max="14082" width="7.7109375" style="1" customWidth="1"/>
    <col min="14083" max="14083" width="8" style="1" customWidth="1"/>
    <col min="14084" max="14084" width="8.140625" style="1" customWidth="1"/>
    <col min="14085" max="14085" width="9.42578125" style="1" customWidth="1"/>
    <col min="14086" max="14086" width="7.7109375" style="1" customWidth="1"/>
    <col min="14087" max="14087" width="8.42578125" style="1" customWidth="1"/>
    <col min="14088" max="14088" width="17.28515625" style="1" customWidth="1"/>
    <col min="14089" max="14336" width="9.140625" style="1"/>
    <col min="14337" max="14337" width="32.7109375" style="1" customWidth="1"/>
    <col min="14338" max="14338" width="7.7109375" style="1" customWidth="1"/>
    <col min="14339" max="14339" width="8" style="1" customWidth="1"/>
    <col min="14340" max="14340" width="8.140625" style="1" customWidth="1"/>
    <col min="14341" max="14341" width="9.42578125" style="1" customWidth="1"/>
    <col min="14342" max="14342" width="7.7109375" style="1" customWidth="1"/>
    <col min="14343" max="14343" width="8.42578125" style="1" customWidth="1"/>
    <col min="14344" max="14344" width="17.28515625" style="1" customWidth="1"/>
    <col min="14345" max="14592" width="9.140625" style="1"/>
    <col min="14593" max="14593" width="32.7109375" style="1" customWidth="1"/>
    <col min="14594" max="14594" width="7.7109375" style="1" customWidth="1"/>
    <col min="14595" max="14595" width="8" style="1" customWidth="1"/>
    <col min="14596" max="14596" width="8.140625" style="1" customWidth="1"/>
    <col min="14597" max="14597" width="9.42578125" style="1" customWidth="1"/>
    <col min="14598" max="14598" width="7.7109375" style="1" customWidth="1"/>
    <col min="14599" max="14599" width="8.42578125" style="1" customWidth="1"/>
    <col min="14600" max="14600" width="17.28515625" style="1" customWidth="1"/>
    <col min="14601" max="14848" width="9.140625" style="1"/>
    <col min="14849" max="14849" width="32.7109375" style="1" customWidth="1"/>
    <col min="14850" max="14850" width="7.7109375" style="1" customWidth="1"/>
    <col min="14851" max="14851" width="8" style="1" customWidth="1"/>
    <col min="14852" max="14852" width="8.140625" style="1" customWidth="1"/>
    <col min="14853" max="14853" width="9.42578125" style="1" customWidth="1"/>
    <col min="14854" max="14854" width="7.7109375" style="1" customWidth="1"/>
    <col min="14855" max="14855" width="8.42578125" style="1" customWidth="1"/>
    <col min="14856" max="14856" width="17.28515625" style="1" customWidth="1"/>
    <col min="14857" max="15104" width="9.140625" style="1"/>
    <col min="15105" max="15105" width="32.7109375" style="1" customWidth="1"/>
    <col min="15106" max="15106" width="7.7109375" style="1" customWidth="1"/>
    <col min="15107" max="15107" width="8" style="1" customWidth="1"/>
    <col min="15108" max="15108" width="8.140625" style="1" customWidth="1"/>
    <col min="15109" max="15109" width="9.42578125" style="1" customWidth="1"/>
    <col min="15110" max="15110" width="7.7109375" style="1" customWidth="1"/>
    <col min="15111" max="15111" width="8.42578125" style="1" customWidth="1"/>
    <col min="15112" max="15112" width="17.28515625" style="1" customWidth="1"/>
    <col min="15113" max="15360" width="9.140625" style="1"/>
    <col min="15361" max="15361" width="32.7109375" style="1" customWidth="1"/>
    <col min="15362" max="15362" width="7.7109375" style="1" customWidth="1"/>
    <col min="15363" max="15363" width="8" style="1" customWidth="1"/>
    <col min="15364" max="15364" width="8.140625" style="1" customWidth="1"/>
    <col min="15365" max="15365" width="9.42578125" style="1" customWidth="1"/>
    <col min="15366" max="15366" width="7.7109375" style="1" customWidth="1"/>
    <col min="15367" max="15367" width="8.42578125" style="1" customWidth="1"/>
    <col min="15368" max="15368" width="17.28515625" style="1" customWidth="1"/>
    <col min="15369" max="15616" width="9.140625" style="1"/>
    <col min="15617" max="15617" width="32.7109375" style="1" customWidth="1"/>
    <col min="15618" max="15618" width="7.7109375" style="1" customWidth="1"/>
    <col min="15619" max="15619" width="8" style="1" customWidth="1"/>
    <col min="15620" max="15620" width="8.140625" style="1" customWidth="1"/>
    <col min="15621" max="15621" width="9.42578125" style="1" customWidth="1"/>
    <col min="15622" max="15622" width="7.7109375" style="1" customWidth="1"/>
    <col min="15623" max="15623" width="8.42578125" style="1" customWidth="1"/>
    <col min="15624" max="15624" width="17.28515625" style="1" customWidth="1"/>
    <col min="15625" max="15872" width="9.140625" style="1"/>
    <col min="15873" max="15873" width="32.7109375" style="1" customWidth="1"/>
    <col min="15874" max="15874" width="7.7109375" style="1" customWidth="1"/>
    <col min="15875" max="15875" width="8" style="1" customWidth="1"/>
    <col min="15876" max="15876" width="8.140625" style="1" customWidth="1"/>
    <col min="15877" max="15877" width="9.42578125" style="1" customWidth="1"/>
    <col min="15878" max="15878" width="7.7109375" style="1" customWidth="1"/>
    <col min="15879" max="15879" width="8.42578125" style="1" customWidth="1"/>
    <col min="15880" max="15880" width="17.28515625" style="1" customWidth="1"/>
    <col min="15881" max="16128" width="9.140625" style="1"/>
    <col min="16129" max="16129" width="32.7109375" style="1" customWidth="1"/>
    <col min="16130" max="16130" width="7.7109375" style="1" customWidth="1"/>
    <col min="16131" max="16131" width="8" style="1" customWidth="1"/>
    <col min="16132" max="16132" width="8.140625" style="1" customWidth="1"/>
    <col min="16133" max="16133" width="9.42578125" style="1" customWidth="1"/>
    <col min="16134" max="16134" width="7.7109375" style="1" customWidth="1"/>
    <col min="16135" max="16135" width="8.42578125" style="1" customWidth="1"/>
    <col min="16136" max="16136" width="17.28515625" style="1" customWidth="1"/>
    <col min="16137" max="16384" width="9.140625" style="1"/>
  </cols>
  <sheetData>
    <row r="1" spans="1:8" ht="12" customHeight="1" x14ac:dyDescent="0.2">
      <c r="A1" s="108" t="s">
        <v>0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0.5" customHeight="1" x14ac:dyDescent="0.2">
      <c r="A3" s="103" t="s">
        <v>2</v>
      </c>
      <c r="B3" s="104" t="s">
        <v>3</v>
      </c>
      <c r="C3" s="104"/>
      <c r="D3" s="104"/>
      <c r="E3" s="104"/>
      <c r="F3" s="104"/>
      <c r="G3" s="103" t="s">
        <v>4</v>
      </c>
      <c r="H3" s="103" t="s">
        <v>5</v>
      </c>
    </row>
    <row r="4" spans="1:8" ht="11.45" customHeight="1" x14ac:dyDescent="0.2">
      <c r="A4" s="103"/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103"/>
      <c r="H4" s="103"/>
    </row>
    <row r="5" spans="1:8" x14ac:dyDescent="0.2">
      <c r="A5" s="103" t="s">
        <v>11</v>
      </c>
      <c r="B5" s="103"/>
      <c r="C5" s="106"/>
      <c r="D5" s="106"/>
      <c r="E5" s="106"/>
      <c r="F5" s="106"/>
      <c r="G5" s="103"/>
      <c r="H5" s="103"/>
    </row>
    <row r="6" spans="1:8" x14ac:dyDescent="0.2">
      <c r="A6" s="3" t="s">
        <v>12</v>
      </c>
      <c r="B6" s="4">
        <v>205</v>
      </c>
      <c r="C6" s="5">
        <v>5.96</v>
      </c>
      <c r="D6" s="5">
        <v>8.25</v>
      </c>
      <c r="E6" s="5">
        <v>42.89</v>
      </c>
      <c r="F6" s="5">
        <v>261</v>
      </c>
      <c r="G6" s="4" t="s">
        <v>13</v>
      </c>
      <c r="H6" s="3" t="s">
        <v>14</v>
      </c>
    </row>
    <row r="7" spans="1:8" ht="11.45" customHeight="1" x14ac:dyDescent="0.2">
      <c r="A7" s="6" t="s">
        <v>15</v>
      </c>
      <c r="B7" s="7">
        <v>20</v>
      </c>
      <c r="C7" s="8">
        <v>4.6399999999999997</v>
      </c>
      <c r="D7" s="8">
        <v>5.9</v>
      </c>
      <c r="E7" s="8">
        <v>0</v>
      </c>
      <c r="F7" s="8">
        <v>72</v>
      </c>
      <c r="G7" s="4" t="s">
        <v>16</v>
      </c>
      <c r="H7" s="6" t="s">
        <v>17</v>
      </c>
    </row>
    <row r="8" spans="1:8" s="14" customFormat="1" x14ac:dyDescent="0.2">
      <c r="A8" s="9" t="s">
        <v>18</v>
      </c>
      <c r="B8" s="10">
        <v>60</v>
      </c>
      <c r="C8" s="11">
        <v>5.7</v>
      </c>
      <c r="D8" s="11">
        <v>1.8</v>
      </c>
      <c r="E8" s="11">
        <v>31.2</v>
      </c>
      <c r="F8" s="11">
        <v>159</v>
      </c>
      <c r="G8" s="12" t="s">
        <v>19</v>
      </c>
      <c r="H8" s="13" t="s">
        <v>20</v>
      </c>
    </row>
    <row r="9" spans="1:8" ht="12" customHeight="1" x14ac:dyDescent="0.2">
      <c r="A9" s="9" t="s">
        <v>21</v>
      </c>
      <c r="B9" s="7">
        <v>215</v>
      </c>
      <c r="C9" s="15">
        <v>7.0000000000000007E-2</v>
      </c>
      <c r="D9" s="15">
        <v>0.02</v>
      </c>
      <c r="E9" s="15">
        <v>15</v>
      </c>
      <c r="F9" s="15">
        <v>60</v>
      </c>
      <c r="G9" s="7" t="s">
        <v>22</v>
      </c>
      <c r="H9" s="6" t="s">
        <v>23</v>
      </c>
    </row>
    <row r="10" spans="1:8" ht="11.45" customHeight="1" x14ac:dyDescent="0.2">
      <c r="A10" s="16" t="s">
        <v>24</v>
      </c>
      <c r="B10" s="2">
        <f>SUM(B6:B9)</f>
        <v>500</v>
      </c>
      <c r="C10" s="17">
        <f>SUM(C6:C9)</f>
        <v>16.37</v>
      </c>
      <c r="D10" s="17">
        <f>SUM(D6:D9)</f>
        <v>15.97</v>
      </c>
      <c r="E10" s="17">
        <f>SUM(E6:E9)</f>
        <v>89.09</v>
      </c>
      <c r="F10" s="17">
        <f>SUM(F6:F9)</f>
        <v>552</v>
      </c>
      <c r="G10" s="2"/>
      <c r="H10" s="6"/>
    </row>
    <row r="11" spans="1:8" x14ac:dyDescent="0.2">
      <c r="A11" s="104" t="s">
        <v>25</v>
      </c>
      <c r="B11" s="104"/>
      <c r="C11" s="104"/>
      <c r="D11" s="104"/>
      <c r="E11" s="104"/>
      <c r="F11" s="104"/>
      <c r="G11" s="104"/>
      <c r="H11" s="104"/>
    </row>
    <row r="12" spans="1:8" ht="12.75" customHeight="1" x14ac:dyDescent="0.2">
      <c r="A12" s="6" t="s">
        <v>26</v>
      </c>
      <c r="B12" s="18">
        <v>200</v>
      </c>
      <c r="C12" s="11">
        <v>1.2</v>
      </c>
      <c r="D12" s="11">
        <v>5.2</v>
      </c>
      <c r="E12" s="11">
        <v>6.5</v>
      </c>
      <c r="F12" s="11">
        <v>77.010000000000005</v>
      </c>
      <c r="G12" s="19" t="s">
        <v>27</v>
      </c>
      <c r="H12" s="20" t="s">
        <v>28</v>
      </c>
    </row>
    <row r="13" spans="1:8" ht="12" customHeight="1" x14ac:dyDescent="0.2">
      <c r="A13" s="6" t="s">
        <v>29</v>
      </c>
      <c r="B13" s="7">
        <v>90</v>
      </c>
      <c r="C13" s="4">
        <v>14.68</v>
      </c>
      <c r="D13" s="4">
        <v>9.98</v>
      </c>
      <c r="E13" s="4">
        <v>11.03</v>
      </c>
      <c r="F13" s="4">
        <v>180.7</v>
      </c>
      <c r="G13" s="7" t="s">
        <v>30</v>
      </c>
      <c r="H13" s="9" t="s">
        <v>31</v>
      </c>
    </row>
    <row r="14" spans="1:8" ht="12" customHeight="1" x14ac:dyDescent="0.2">
      <c r="A14" s="6" t="s">
        <v>32</v>
      </c>
      <c r="B14" s="7">
        <v>5</v>
      </c>
      <c r="C14" s="5">
        <v>0.04</v>
      </c>
      <c r="D14" s="5">
        <v>3.6</v>
      </c>
      <c r="E14" s="5">
        <v>0.06</v>
      </c>
      <c r="F14" s="5">
        <v>33</v>
      </c>
      <c r="G14" s="4" t="s">
        <v>33</v>
      </c>
      <c r="H14" s="21" t="s">
        <v>34</v>
      </c>
    </row>
    <row r="15" spans="1:8" ht="12" customHeight="1" x14ac:dyDescent="0.2">
      <c r="A15" s="9" t="s">
        <v>35</v>
      </c>
      <c r="B15" s="7">
        <v>150</v>
      </c>
      <c r="C15" s="22">
        <v>3.06</v>
      </c>
      <c r="D15" s="22">
        <v>4.8</v>
      </c>
      <c r="E15" s="22">
        <v>20.440000000000001</v>
      </c>
      <c r="F15" s="22">
        <v>137.25</v>
      </c>
      <c r="G15" s="7" t="s">
        <v>36</v>
      </c>
      <c r="H15" s="9" t="s">
        <v>37</v>
      </c>
    </row>
    <row r="16" spans="1:8" x14ac:dyDescent="0.2">
      <c r="A16" s="6" t="s">
        <v>38</v>
      </c>
      <c r="B16" s="7">
        <v>200</v>
      </c>
      <c r="C16" s="4">
        <v>0.15</v>
      </c>
      <c r="D16" s="4">
        <v>0.06</v>
      </c>
      <c r="E16" s="4">
        <v>20.65</v>
      </c>
      <c r="F16" s="4">
        <v>82.9</v>
      </c>
      <c r="G16" s="4" t="s">
        <v>39</v>
      </c>
      <c r="H16" s="9" t="s">
        <v>40</v>
      </c>
    </row>
    <row r="17" spans="1:251" x14ac:dyDescent="0.2">
      <c r="A17" s="3" t="s">
        <v>41</v>
      </c>
      <c r="B17" s="4">
        <v>40</v>
      </c>
      <c r="C17" s="4">
        <v>2.6</v>
      </c>
      <c r="D17" s="4">
        <v>0.4</v>
      </c>
      <c r="E17" s="4">
        <v>17.2</v>
      </c>
      <c r="F17" s="4">
        <v>85</v>
      </c>
      <c r="G17" s="4">
        <v>11</v>
      </c>
      <c r="H17" s="6" t="s">
        <v>42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</row>
    <row r="18" spans="1:251" x14ac:dyDescent="0.2">
      <c r="A18" s="3" t="s">
        <v>43</v>
      </c>
      <c r="B18" s="7">
        <v>50</v>
      </c>
      <c r="C18" s="5">
        <v>4</v>
      </c>
      <c r="D18" s="5">
        <v>0.5</v>
      </c>
      <c r="E18" s="5">
        <v>25.5</v>
      </c>
      <c r="F18" s="5">
        <v>125</v>
      </c>
      <c r="G18" s="7" t="s">
        <v>44</v>
      </c>
      <c r="H18" s="9" t="s">
        <v>45</v>
      </c>
    </row>
    <row r="19" spans="1:251" x14ac:dyDescent="0.2">
      <c r="A19" s="16" t="s">
        <v>24</v>
      </c>
      <c r="B19" s="2">
        <f>SUM(B12:B18)</f>
        <v>735</v>
      </c>
      <c r="C19" s="17">
        <f>SUM(C12:C18)</f>
        <v>25.729999999999997</v>
      </c>
      <c r="D19" s="17">
        <f>SUM(D12:D18)</f>
        <v>24.54</v>
      </c>
      <c r="E19" s="17">
        <f>SUM(E12:E18)</f>
        <v>101.38</v>
      </c>
      <c r="F19" s="17">
        <f>SUM(F12:F18)</f>
        <v>720.86</v>
      </c>
      <c r="G19" s="2"/>
      <c r="H19" s="6"/>
      <c r="M19" s="1" t="s">
        <v>46</v>
      </c>
    </row>
    <row r="20" spans="1:251" x14ac:dyDescent="0.2">
      <c r="A20" s="104" t="s">
        <v>47</v>
      </c>
      <c r="B20" s="104"/>
      <c r="C20" s="104"/>
      <c r="D20" s="104"/>
      <c r="E20" s="104"/>
      <c r="F20" s="104"/>
      <c r="G20" s="104"/>
      <c r="H20" s="104"/>
    </row>
    <row r="21" spans="1:251" x14ac:dyDescent="0.2">
      <c r="A21" s="103" t="s">
        <v>2</v>
      </c>
      <c r="B21" s="104" t="s">
        <v>3</v>
      </c>
      <c r="C21" s="104"/>
      <c r="D21" s="104"/>
      <c r="E21" s="104"/>
      <c r="F21" s="104"/>
      <c r="G21" s="103" t="s">
        <v>4</v>
      </c>
      <c r="H21" s="103" t="s">
        <v>5</v>
      </c>
    </row>
    <row r="22" spans="1:251" ht="12" customHeight="1" x14ac:dyDescent="0.2">
      <c r="A22" s="103"/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103"/>
      <c r="H22" s="103"/>
    </row>
    <row r="23" spans="1:251" x14ac:dyDescent="0.2">
      <c r="A23" s="103" t="s">
        <v>11</v>
      </c>
      <c r="B23" s="103"/>
      <c r="C23" s="106"/>
      <c r="D23" s="106"/>
      <c r="E23" s="106"/>
      <c r="F23" s="106"/>
      <c r="G23" s="103"/>
      <c r="H23" s="103"/>
    </row>
    <row r="24" spans="1:251" ht="23.25" customHeight="1" x14ac:dyDescent="0.2">
      <c r="A24" s="6" t="s">
        <v>48</v>
      </c>
      <c r="B24" s="10">
        <v>150</v>
      </c>
      <c r="C24" s="24">
        <v>14.53</v>
      </c>
      <c r="D24" s="24">
        <v>14.5</v>
      </c>
      <c r="E24" s="24">
        <v>50.53</v>
      </c>
      <c r="F24" s="24">
        <v>387.3</v>
      </c>
      <c r="G24" s="12" t="s">
        <v>49</v>
      </c>
      <c r="H24" s="6" t="s">
        <v>50</v>
      </c>
    </row>
    <row r="25" spans="1:251" s="25" customFormat="1" x14ac:dyDescent="0.2">
      <c r="A25" s="9" t="s">
        <v>18</v>
      </c>
      <c r="B25" s="10">
        <v>30</v>
      </c>
      <c r="C25" s="11">
        <v>2.85</v>
      </c>
      <c r="D25" s="11">
        <v>0.9</v>
      </c>
      <c r="E25" s="11">
        <v>15.6</v>
      </c>
      <c r="F25" s="11">
        <v>79.5</v>
      </c>
      <c r="G25" s="12" t="s">
        <v>19</v>
      </c>
      <c r="H25" s="13" t="s">
        <v>20</v>
      </c>
    </row>
    <row r="26" spans="1:251" s="25" customFormat="1" x14ac:dyDescent="0.2">
      <c r="A26" s="6" t="s">
        <v>51</v>
      </c>
      <c r="B26" s="7">
        <v>100</v>
      </c>
      <c r="C26" s="26">
        <v>0.4</v>
      </c>
      <c r="D26" s="26">
        <v>0.4</v>
      </c>
      <c r="E26" s="26">
        <f>19.6/2</f>
        <v>9.8000000000000007</v>
      </c>
      <c r="F26" s="26">
        <f>94/2</f>
        <v>47</v>
      </c>
      <c r="G26" s="7" t="s">
        <v>52</v>
      </c>
      <c r="H26" s="6" t="s">
        <v>53</v>
      </c>
    </row>
    <row r="27" spans="1:251" x14ac:dyDescent="0.2">
      <c r="A27" s="20" t="s">
        <v>54</v>
      </c>
      <c r="B27" s="4">
        <v>222</v>
      </c>
      <c r="C27" s="7">
        <v>0.13</v>
      </c>
      <c r="D27" s="7">
        <v>0.02</v>
      </c>
      <c r="E27" s="7">
        <v>15.2</v>
      </c>
      <c r="F27" s="7">
        <v>62</v>
      </c>
      <c r="G27" s="7" t="s">
        <v>55</v>
      </c>
      <c r="H27" s="3" t="s">
        <v>56</v>
      </c>
    </row>
    <row r="28" spans="1:251" x14ac:dyDescent="0.2">
      <c r="A28" s="16" t="s">
        <v>24</v>
      </c>
      <c r="B28" s="2">
        <f>SUM(B24:B27)</f>
        <v>502</v>
      </c>
      <c r="C28" s="17">
        <f>SUM(C24:C27)</f>
        <v>17.909999999999997</v>
      </c>
      <c r="D28" s="17">
        <f>SUM(D24:D27)</f>
        <v>15.82</v>
      </c>
      <c r="E28" s="17">
        <f>SUM(E24:E27)</f>
        <v>91.13</v>
      </c>
      <c r="F28" s="17">
        <f>SUM(F24:F27)</f>
        <v>575.79999999999995</v>
      </c>
      <c r="G28" s="2"/>
      <c r="H28" s="6"/>
    </row>
    <row r="29" spans="1:251" x14ac:dyDescent="0.2">
      <c r="A29" s="104" t="s">
        <v>25</v>
      </c>
      <c r="B29" s="104"/>
      <c r="C29" s="105"/>
      <c r="D29" s="105"/>
      <c r="E29" s="105"/>
      <c r="F29" s="105"/>
      <c r="G29" s="104"/>
      <c r="H29" s="104"/>
    </row>
    <row r="30" spans="1:251" ht="12" customHeight="1" x14ac:dyDescent="0.2">
      <c r="A30" s="6" t="s">
        <v>57</v>
      </c>
      <c r="B30" s="10">
        <v>200</v>
      </c>
      <c r="C30" s="11">
        <v>1.4</v>
      </c>
      <c r="D30" s="11">
        <v>5.4</v>
      </c>
      <c r="E30" s="11">
        <v>10.31</v>
      </c>
      <c r="F30" s="11">
        <v>94.8</v>
      </c>
      <c r="G30" s="19" t="s">
        <v>58</v>
      </c>
      <c r="H30" s="13" t="s">
        <v>59</v>
      </c>
    </row>
    <row r="31" spans="1:251" s="25" customFormat="1" x14ac:dyDescent="0.2">
      <c r="A31" s="9" t="s">
        <v>60</v>
      </c>
      <c r="B31" s="7">
        <v>90</v>
      </c>
      <c r="C31" s="5">
        <v>10.6</v>
      </c>
      <c r="D31" s="5">
        <v>12.96</v>
      </c>
      <c r="E31" s="5">
        <v>9.06</v>
      </c>
      <c r="F31" s="5">
        <v>207.09</v>
      </c>
      <c r="G31" s="7" t="s">
        <v>61</v>
      </c>
      <c r="H31" s="6" t="s">
        <v>62</v>
      </c>
    </row>
    <row r="32" spans="1:251" x14ac:dyDescent="0.2">
      <c r="A32" s="6" t="s">
        <v>63</v>
      </c>
      <c r="B32" s="7">
        <v>150</v>
      </c>
      <c r="C32" s="15">
        <v>5.52</v>
      </c>
      <c r="D32" s="15">
        <v>4.51</v>
      </c>
      <c r="E32" s="15">
        <v>26.45</v>
      </c>
      <c r="F32" s="15">
        <v>168.45</v>
      </c>
      <c r="G32" s="7" t="s">
        <v>64</v>
      </c>
      <c r="H32" s="6" t="s">
        <v>65</v>
      </c>
    </row>
    <row r="33" spans="1:251" x14ac:dyDescent="0.2">
      <c r="A33" s="6" t="s">
        <v>66</v>
      </c>
      <c r="B33" s="7">
        <v>200</v>
      </c>
      <c r="C33" s="4">
        <v>0.76</v>
      </c>
      <c r="D33" s="4">
        <v>0.04</v>
      </c>
      <c r="E33" s="4">
        <v>20.22</v>
      </c>
      <c r="F33" s="4">
        <v>85.51</v>
      </c>
      <c r="G33" s="4" t="s">
        <v>67</v>
      </c>
      <c r="H33" s="9" t="s">
        <v>68</v>
      </c>
    </row>
    <row r="34" spans="1:251" x14ac:dyDescent="0.2">
      <c r="A34" s="3" t="s">
        <v>41</v>
      </c>
      <c r="B34" s="4">
        <v>40</v>
      </c>
      <c r="C34" s="4">
        <v>2.6</v>
      </c>
      <c r="D34" s="4">
        <v>0.4</v>
      </c>
      <c r="E34" s="4">
        <v>17.2</v>
      </c>
      <c r="F34" s="4">
        <v>85</v>
      </c>
      <c r="G34" s="4" t="s">
        <v>69</v>
      </c>
      <c r="H34" s="6" t="s">
        <v>42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</row>
    <row r="35" spans="1:251" x14ac:dyDescent="0.2">
      <c r="A35" s="3" t="s">
        <v>43</v>
      </c>
      <c r="B35" s="7">
        <v>40</v>
      </c>
      <c r="C35" s="4">
        <v>3.2</v>
      </c>
      <c r="D35" s="4">
        <v>0.4</v>
      </c>
      <c r="E35" s="4">
        <v>20.399999999999999</v>
      </c>
      <c r="F35" s="4">
        <v>100</v>
      </c>
      <c r="G35" s="7" t="s">
        <v>69</v>
      </c>
      <c r="H35" s="9" t="s">
        <v>45</v>
      </c>
    </row>
    <row r="36" spans="1:251" x14ac:dyDescent="0.2">
      <c r="A36" s="16" t="s">
        <v>24</v>
      </c>
      <c r="B36" s="2">
        <f>SUM(B30:B35)</f>
        <v>720</v>
      </c>
      <c r="C36" s="17">
        <f>SUM(C30:C35)</f>
        <v>24.080000000000002</v>
      </c>
      <c r="D36" s="17">
        <f>SUM(D30:D35)</f>
        <v>23.709999999999994</v>
      </c>
      <c r="E36" s="17">
        <f>SUM(E30:E35)</f>
        <v>103.63999999999999</v>
      </c>
      <c r="F36" s="17">
        <f>SUM(F30:F35)</f>
        <v>740.85</v>
      </c>
      <c r="G36" s="2"/>
      <c r="H36" s="6"/>
    </row>
    <row r="37" spans="1:251" x14ac:dyDescent="0.2">
      <c r="A37" s="104" t="s">
        <v>70</v>
      </c>
      <c r="B37" s="104"/>
      <c r="C37" s="104"/>
      <c r="D37" s="104"/>
      <c r="E37" s="104"/>
      <c r="F37" s="104"/>
      <c r="G37" s="104"/>
      <c r="H37" s="104"/>
    </row>
    <row r="38" spans="1:251" x14ac:dyDescent="0.2">
      <c r="A38" s="103" t="s">
        <v>2</v>
      </c>
      <c r="B38" s="104" t="s">
        <v>3</v>
      </c>
      <c r="C38" s="104"/>
      <c r="D38" s="104"/>
      <c r="E38" s="104"/>
      <c r="F38" s="104"/>
      <c r="G38" s="103" t="s">
        <v>4</v>
      </c>
      <c r="H38" s="103" t="s">
        <v>5</v>
      </c>
    </row>
    <row r="39" spans="1:251" ht="11.45" customHeight="1" x14ac:dyDescent="0.2">
      <c r="A39" s="103"/>
      <c r="B39" s="2" t="s">
        <v>6</v>
      </c>
      <c r="C39" s="2" t="s">
        <v>7</v>
      </c>
      <c r="D39" s="2" t="s">
        <v>8</v>
      </c>
      <c r="E39" s="2" t="s">
        <v>9</v>
      </c>
      <c r="F39" s="2" t="s">
        <v>10</v>
      </c>
      <c r="G39" s="103"/>
      <c r="H39" s="103"/>
    </row>
    <row r="40" spans="1:251" ht="12" customHeight="1" x14ac:dyDescent="0.2">
      <c r="A40" s="103" t="s">
        <v>11</v>
      </c>
      <c r="B40" s="103"/>
      <c r="C40" s="103"/>
      <c r="D40" s="103"/>
      <c r="E40" s="103"/>
      <c r="F40" s="103"/>
      <c r="G40" s="103"/>
      <c r="H40" s="103"/>
    </row>
    <row r="41" spans="1:251" ht="11.25" customHeight="1" x14ac:dyDescent="0.2">
      <c r="A41" s="6" t="s">
        <v>71</v>
      </c>
      <c r="B41" s="7">
        <v>90</v>
      </c>
      <c r="C41" s="27">
        <v>15.9</v>
      </c>
      <c r="D41" s="27">
        <v>11.4</v>
      </c>
      <c r="E41" s="27">
        <v>10.4</v>
      </c>
      <c r="F41" s="27">
        <v>207.9</v>
      </c>
      <c r="G41" s="4" t="s">
        <v>72</v>
      </c>
      <c r="H41" s="9" t="s">
        <v>73</v>
      </c>
    </row>
    <row r="42" spans="1:251" ht="12" customHeight="1" x14ac:dyDescent="0.2">
      <c r="A42" s="9" t="s">
        <v>35</v>
      </c>
      <c r="B42" s="7">
        <v>150</v>
      </c>
      <c r="C42" s="22">
        <v>3.06</v>
      </c>
      <c r="D42" s="22">
        <v>4.8</v>
      </c>
      <c r="E42" s="22">
        <v>20.440000000000001</v>
      </c>
      <c r="F42" s="22">
        <v>137.25</v>
      </c>
      <c r="G42" s="7" t="s">
        <v>36</v>
      </c>
      <c r="H42" s="9" t="s">
        <v>37</v>
      </c>
    </row>
    <row r="43" spans="1:251" x14ac:dyDescent="0.2">
      <c r="A43" s="3" t="s">
        <v>43</v>
      </c>
      <c r="B43" s="28">
        <v>50</v>
      </c>
      <c r="C43" s="11">
        <v>4</v>
      </c>
      <c r="D43" s="11">
        <v>0.5</v>
      </c>
      <c r="E43" s="11">
        <v>25.5</v>
      </c>
      <c r="F43" s="11">
        <v>125</v>
      </c>
      <c r="G43" s="29" t="s">
        <v>44</v>
      </c>
      <c r="H43" s="9" t="s">
        <v>45</v>
      </c>
    </row>
    <row r="44" spans="1:251" ht="12" customHeight="1" x14ac:dyDescent="0.2">
      <c r="A44" s="9" t="s">
        <v>21</v>
      </c>
      <c r="B44" s="7">
        <v>215</v>
      </c>
      <c r="C44" s="15">
        <v>7.0000000000000007E-2</v>
      </c>
      <c r="D44" s="15">
        <v>0.02</v>
      </c>
      <c r="E44" s="15">
        <v>15</v>
      </c>
      <c r="F44" s="15">
        <v>60</v>
      </c>
      <c r="G44" s="7" t="s">
        <v>22</v>
      </c>
      <c r="H44" s="6" t="s">
        <v>23</v>
      </c>
    </row>
    <row r="45" spans="1:251" x14ac:dyDescent="0.2">
      <c r="A45" s="16" t="s">
        <v>24</v>
      </c>
      <c r="B45" s="2">
        <f>SUM(B41:B44)</f>
        <v>505</v>
      </c>
      <c r="C45" s="17">
        <f>SUM(C41:C44)</f>
        <v>23.03</v>
      </c>
      <c r="D45" s="17">
        <f>SUM(D41:D44)</f>
        <v>16.72</v>
      </c>
      <c r="E45" s="17">
        <f>SUM(E41:E44)</f>
        <v>71.34</v>
      </c>
      <c r="F45" s="17">
        <f>SUM(F41:F44)</f>
        <v>530.15</v>
      </c>
      <c r="G45" s="2"/>
      <c r="H45" s="6"/>
    </row>
    <row r="46" spans="1:251" ht="12.75" customHeight="1" x14ac:dyDescent="0.2">
      <c r="A46" s="104" t="s">
        <v>25</v>
      </c>
      <c r="B46" s="104"/>
      <c r="C46" s="104"/>
      <c r="D46" s="104"/>
      <c r="E46" s="104"/>
      <c r="F46" s="104"/>
      <c r="G46" s="104"/>
      <c r="H46" s="104"/>
    </row>
    <row r="47" spans="1:251" ht="12.75" customHeight="1" x14ac:dyDescent="0.2">
      <c r="A47" s="6" t="s">
        <v>74</v>
      </c>
      <c r="B47" s="4">
        <v>200</v>
      </c>
      <c r="C47" s="30">
        <v>1.38</v>
      </c>
      <c r="D47" s="30">
        <v>5.2</v>
      </c>
      <c r="E47" s="30">
        <v>8.92</v>
      </c>
      <c r="F47" s="30">
        <v>88.2</v>
      </c>
      <c r="G47" s="4" t="s">
        <v>75</v>
      </c>
      <c r="H47" s="20" t="s">
        <v>76</v>
      </c>
    </row>
    <row r="48" spans="1:251" ht="12" customHeight="1" x14ac:dyDescent="0.2">
      <c r="A48" s="6" t="s">
        <v>77</v>
      </c>
      <c r="B48" s="28">
        <v>250</v>
      </c>
      <c r="C48" s="11">
        <v>18.64</v>
      </c>
      <c r="D48" s="11">
        <v>15.04</v>
      </c>
      <c r="E48" s="11">
        <v>54.74</v>
      </c>
      <c r="F48" s="11">
        <v>425.32</v>
      </c>
      <c r="G48" s="19" t="s">
        <v>78</v>
      </c>
      <c r="H48" s="9" t="s">
        <v>79</v>
      </c>
    </row>
    <row r="49" spans="1:251" ht="12" customHeight="1" x14ac:dyDescent="0.2">
      <c r="A49" s="6" t="s">
        <v>32</v>
      </c>
      <c r="B49" s="7">
        <v>5</v>
      </c>
      <c r="C49" s="5">
        <v>0.04</v>
      </c>
      <c r="D49" s="5">
        <v>3.6</v>
      </c>
      <c r="E49" s="5">
        <v>0.06</v>
      </c>
      <c r="F49" s="5">
        <v>33</v>
      </c>
      <c r="G49" s="4" t="s">
        <v>33</v>
      </c>
      <c r="H49" s="21" t="s">
        <v>34</v>
      </c>
    </row>
    <row r="50" spans="1:251" x14ac:dyDescent="0.2">
      <c r="A50" s="6" t="s">
        <v>80</v>
      </c>
      <c r="B50" s="7">
        <v>200</v>
      </c>
      <c r="C50" s="15">
        <v>0</v>
      </c>
      <c r="D50" s="15">
        <v>0</v>
      </c>
      <c r="E50" s="15">
        <v>19.97</v>
      </c>
      <c r="F50" s="15">
        <v>76</v>
      </c>
      <c r="G50" s="7" t="s">
        <v>81</v>
      </c>
      <c r="H50" s="9" t="s">
        <v>82</v>
      </c>
    </row>
    <row r="51" spans="1:251" x14ac:dyDescent="0.2">
      <c r="A51" s="3" t="s">
        <v>41</v>
      </c>
      <c r="B51" s="4">
        <v>40</v>
      </c>
      <c r="C51" s="4">
        <v>2.6</v>
      </c>
      <c r="D51" s="4">
        <v>0.4</v>
      </c>
      <c r="E51" s="4">
        <v>17.2</v>
      </c>
      <c r="F51" s="4">
        <v>85</v>
      </c>
      <c r="G51" s="4" t="s">
        <v>69</v>
      </c>
      <c r="H51" s="6" t="s">
        <v>42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</row>
    <row r="52" spans="1:251" x14ac:dyDescent="0.2">
      <c r="A52" s="3" t="s">
        <v>43</v>
      </c>
      <c r="B52" s="7">
        <v>40</v>
      </c>
      <c r="C52" s="4">
        <v>3.2</v>
      </c>
      <c r="D52" s="4">
        <v>0.4</v>
      </c>
      <c r="E52" s="4">
        <v>20.399999999999999</v>
      </c>
      <c r="F52" s="4">
        <v>100</v>
      </c>
      <c r="G52" s="7" t="s">
        <v>69</v>
      </c>
      <c r="H52" s="9" t="s">
        <v>45</v>
      </c>
    </row>
    <row r="53" spans="1:251" x14ac:dyDescent="0.2">
      <c r="A53" s="16" t="s">
        <v>24</v>
      </c>
      <c r="B53" s="2">
        <f>SUM(B47:B52)</f>
        <v>735</v>
      </c>
      <c r="C53" s="17">
        <f>SUM(C47:C52)</f>
        <v>25.86</v>
      </c>
      <c r="D53" s="17">
        <f>SUM(D47:D52)</f>
        <v>24.639999999999997</v>
      </c>
      <c r="E53" s="17">
        <f>SUM(E47:E52)</f>
        <v>121.28999999999999</v>
      </c>
      <c r="F53" s="17">
        <f>SUM(F47:F52)</f>
        <v>807.52</v>
      </c>
      <c r="G53" s="2"/>
      <c r="H53" s="6"/>
    </row>
    <row r="54" spans="1:251" x14ac:dyDescent="0.2">
      <c r="A54" s="104" t="s">
        <v>83</v>
      </c>
      <c r="B54" s="104"/>
      <c r="C54" s="104"/>
      <c r="D54" s="104"/>
      <c r="E54" s="104"/>
      <c r="F54" s="104"/>
      <c r="G54" s="104"/>
      <c r="H54" s="104"/>
    </row>
    <row r="55" spans="1:251" x14ac:dyDescent="0.2">
      <c r="A55" s="103" t="s">
        <v>2</v>
      </c>
      <c r="B55" s="104" t="s">
        <v>3</v>
      </c>
      <c r="C55" s="104"/>
      <c r="D55" s="104"/>
      <c r="E55" s="104"/>
      <c r="F55" s="104"/>
      <c r="G55" s="103" t="s">
        <v>4</v>
      </c>
      <c r="H55" s="103" t="s">
        <v>5</v>
      </c>
    </row>
    <row r="56" spans="1:251" ht="11.45" customHeight="1" x14ac:dyDescent="0.2">
      <c r="A56" s="103"/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103"/>
      <c r="H56" s="103"/>
    </row>
    <row r="57" spans="1:251" x14ac:dyDescent="0.2">
      <c r="A57" s="103" t="s">
        <v>11</v>
      </c>
      <c r="B57" s="103"/>
      <c r="C57" s="103"/>
      <c r="D57" s="103"/>
      <c r="E57" s="103"/>
      <c r="F57" s="103"/>
      <c r="G57" s="103"/>
      <c r="H57" s="103"/>
    </row>
    <row r="58" spans="1:251" ht="13.5" customHeight="1" x14ac:dyDescent="0.2">
      <c r="A58" s="6" t="s">
        <v>84</v>
      </c>
      <c r="B58" s="4">
        <v>220</v>
      </c>
      <c r="C58" s="4">
        <v>14.88</v>
      </c>
      <c r="D58" s="4">
        <v>17.510000000000002</v>
      </c>
      <c r="E58" s="4">
        <v>37.520000000000003</v>
      </c>
      <c r="F58" s="4">
        <v>367.84</v>
      </c>
      <c r="G58" s="7" t="s">
        <v>85</v>
      </c>
      <c r="H58" s="6" t="s">
        <v>86</v>
      </c>
    </row>
    <row r="59" spans="1:251" s="25" customFormat="1" ht="20.25" customHeight="1" x14ac:dyDescent="0.2">
      <c r="A59" s="3" t="s">
        <v>87</v>
      </c>
      <c r="B59" s="4">
        <v>60</v>
      </c>
      <c r="C59" s="5">
        <v>0.66</v>
      </c>
      <c r="D59" s="5">
        <v>0.12</v>
      </c>
      <c r="E59" s="5">
        <v>2.2799999999999998</v>
      </c>
      <c r="F59" s="5">
        <v>13.2</v>
      </c>
      <c r="G59" s="4" t="s">
        <v>88</v>
      </c>
      <c r="H59" s="9" t="s">
        <v>89</v>
      </c>
    </row>
    <row r="60" spans="1:251" s="14" customFormat="1" x14ac:dyDescent="0.2">
      <c r="A60" s="9" t="s">
        <v>18</v>
      </c>
      <c r="B60" s="4">
        <v>30</v>
      </c>
      <c r="C60" s="5">
        <f>4.75/50*30</f>
        <v>2.85</v>
      </c>
      <c r="D60" s="5">
        <f>1.5/50*30</f>
        <v>0.89999999999999991</v>
      </c>
      <c r="E60" s="5">
        <f>26/50*30</f>
        <v>15.600000000000001</v>
      </c>
      <c r="F60" s="5">
        <f>132.5/50*30</f>
        <v>79.5</v>
      </c>
      <c r="G60" s="7" t="s">
        <v>19</v>
      </c>
      <c r="H60" s="13" t="s">
        <v>20</v>
      </c>
    </row>
    <row r="61" spans="1:251" x14ac:dyDescent="0.2">
      <c r="A61" s="20" t="s">
        <v>54</v>
      </c>
      <c r="B61" s="4">
        <v>222</v>
      </c>
      <c r="C61" s="7">
        <v>0.13</v>
      </c>
      <c r="D61" s="7">
        <v>0.02</v>
      </c>
      <c r="E61" s="7">
        <v>15.2</v>
      </c>
      <c r="F61" s="7">
        <v>62</v>
      </c>
      <c r="G61" s="7" t="s">
        <v>55</v>
      </c>
      <c r="H61" s="3" t="s">
        <v>56</v>
      </c>
    </row>
    <row r="62" spans="1:251" x14ac:dyDescent="0.2">
      <c r="A62" s="16" t="s">
        <v>24</v>
      </c>
      <c r="B62" s="2">
        <f>SUM(B58:B61)</f>
        <v>532</v>
      </c>
      <c r="C62" s="2">
        <f>SUM(C58:C61)</f>
        <v>18.52</v>
      </c>
      <c r="D62" s="2">
        <f>SUM(D58:D61)</f>
        <v>18.55</v>
      </c>
      <c r="E62" s="2">
        <f>SUM(E58:E61)</f>
        <v>70.600000000000009</v>
      </c>
      <c r="F62" s="2">
        <f>SUM(F58:F61)</f>
        <v>522.54</v>
      </c>
      <c r="G62" s="2"/>
      <c r="H62" s="6"/>
    </row>
    <row r="63" spans="1:251" x14ac:dyDescent="0.2">
      <c r="A63" s="104" t="s">
        <v>25</v>
      </c>
      <c r="B63" s="104"/>
      <c r="C63" s="104"/>
      <c r="D63" s="104"/>
      <c r="E63" s="104"/>
      <c r="F63" s="104"/>
      <c r="G63" s="104"/>
      <c r="H63" s="104"/>
    </row>
    <row r="64" spans="1:251" ht="12" customHeight="1" x14ac:dyDescent="0.2">
      <c r="A64" s="6" t="s">
        <v>90</v>
      </c>
      <c r="B64" s="4">
        <v>200</v>
      </c>
      <c r="C64" s="4">
        <v>4.4000000000000004</v>
      </c>
      <c r="D64" s="4">
        <v>4.2</v>
      </c>
      <c r="E64" s="4">
        <v>13.2</v>
      </c>
      <c r="F64" s="4">
        <v>118.6</v>
      </c>
      <c r="G64" s="4" t="s">
        <v>91</v>
      </c>
      <c r="H64" s="13" t="s">
        <v>92</v>
      </c>
    </row>
    <row r="65" spans="1:251" x14ac:dyDescent="0.2">
      <c r="A65" s="3" t="s">
        <v>93</v>
      </c>
      <c r="B65" s="7">
        <v>90</v>
      </c>
      <c r="C65" s="4">
        <v>11.52</v>
      </c>
      <c r="D65" s="4">
        <v>13</v>
      </c>
      <c r="E65" s="4">
        <v>4.05</v>
      </c>
      <c r="F65" s="4">
        <v>189.6</v>
      </c>
      <c r="G65" s="7" t="s">
        <v>94</v>
      </c>
      <c r="H65" s="6" t="s">
        <v>95</v>
      </c>
    </row>
    <row r="66" spans="1:251" ht="12" customHeight="1" x14ac:dyDescent="0.2">
      <c r="A66" s="3" t="s">
        <v>96</v>
      </c>
      <c r="B66" s="4">
        <v>150</v>
      </c>
      <c r="C66" s="4">
        <v>8.6</v>
      </c>
      <c r="D66" s="4">
        <v>6.09</v>
      </c>
      <c r="E66" s="4">
        <v>38.64</v>
      </c>
      <c r="F66" s="4">
        <v>243.75</v>
      </c>
      <c r="G66" s="7" t="s">
        <v>97</v>
      </c>
      <c r="H66" s="9" t="s">
        <v>98</v>
      </c>
    </row>
    <row r="67" spans="1:251" x14ac:dyDescent="0.2">
      <c r="A67" s="20" t="s">
        <v>99</v>
      </c>
      <c r="B67" s="7">
        <v>200</v>
      </c>
      <c r="C67" s="4">
        <v>0.1</v>
      </c>
      <c r="D67" s="4">
        <v>0.1</v>
      </c>
      <c r="E67" s="4">
        <v>15.9</v>
      </c>
      <c r="F67" s="4">
        <v>65</v>
      </c>
      <c r="G67" s="7">
        <v>492</v>
      </c>
      <c r="H67" s="9" t="s">
        <v>100</v>
      </c>
    </row>
    <row r="68" spans="1:251" x14ac:dyDescent="0.2">
      <c r="A68" s="3" t="s">
        <v>41</v>
      </c>
      <c r="B68" s="4">
        <v>40</v>
      </c>
      <c r="C68" s="4">
        <v>2.6</v>
      </c>
      <c r="D68" s="4">
        <v>0.4</v>
      </c>
      <c r="E68" s="4">
        <v>17.2</v>
      </c>
      <c r="F68" s="4">
        <v>85</v>
      </c>
      <c r="G68" s="4" t="s">
        <v>69</v>
      </c>
      <c r="H68" s="6" t="s">
        <v>42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</row>
    <row r="69" spans="1:251" x14ac:dyDescent="0.2">
      <c r="A69" s="3" t="s">
        <v>43</v>
      </c>
      <c r="B69" s="7">
        <v>40</v>
      </c>
      <c r="C69" s="4">
        <v>3.2</v>
      </c>
      <c r="D69" s="4">
        <v>0.4</v>
      </c>
      <c r="E69" s="4">
        <v>20.399999999999999</v>
      </c>
      <c r="F69" s="4">
        <v>100</v>
      </c>
      <c r="G69" s="7" t="s">
        <v>69</v>
      </c>
      <c r="H69" s="9" t="s">
        <v>45</v>
      </c>
    </row>
    <row r="70" spans="1:251" x14ac:dyDescent="0.2">
      <c r="A70" s="16" t="s">
        <v>24</v>
      </c>
      <c r="B70" s="2">
        <f>SUM(B64:B69)</f>
        <v>720</v>
      </c>
      <c r="C70" s="17">
        <f>SUM(C64:C69)</f>
        <v>30.42</v>
      </c>
      <c r="D70" s="17">
        <f>SUM(D64:D69)</f>
        <v>24.189999999999998</v>
      </c>
      <c r="E70" s="17">
        <f>SUM(E64:E69)</f>
        <v>109.39000000000001</v>
      </c>
      <c r="F70" s="17">
        <f>SUM(F64:F69)</f>
        <v>801.95</v>
      </c>
      <c r="G70" s="2"/>
      <c r="H70" s="6"/>
    </row>
    <row r="71" spans="1:251" x14ac:dyDescent="0.2">
      <c r="A71" s="104" t="s">
        <v>101</v>
      </c>
      <c r="B71" s="104"/>
      <c r="C71" s="104"/>
      <c r="D71" s="104"/>
      <c r="E71" s="104"/>
      <c r="F71" s="104"/>
      <c r="G71" s="104"/>
      <c r="H71" s="104"/>
    </row>
    <row r="72" spans="1:251" x14ac:dyDescent="0.2">
      <c r="A72" s="103" t="s">
        <v>2</v>
      </c>
      <c r="B72" s="104" t="s">
        <v>3</v>
      </c>
      <c r="C72" s="104"/>
      <c r="D72" s="104"/>
      <c r="E72" s="104"/>
      <c r="F72" s="104"/>
      <c r="G72" s="103" t="s">
        <v>4</v>
      </c>
      <c r="H72" s="103" t="s">
        <v>5</v>
      </c>
    </row>
    <row r="73" spans="1:251" ht="11.45" customHeight="1" x14ac:dyDescent="0.2">
      <c r="A73" s="103"/>
      <c r="B73" s="2" t="s">
        <v>6</v>
      </c>
      <c r="C73" s="2" t="s">
        <v>7</v>
      </c>
      <c r="D73" s="2" t="s">
        <v>8</v>
      </c>
      <c r="E73" s="2" t="s">
        <v>9</v>
      </c>
      <c r="F73" s="2" t="s">
        <v>10</v>
      </c>
      <c r="G73" s="103"/>
      <c r="H73" s="103"/>
    </row>
    <row r="74" spans="1:251" x14ac:dyDescent="0.2">
      <c r="A74" s="103" t="s">
        <v>11</v>
      </c>
      <c r="B74" s="103"/>
      <c r="C74" s="103"/>
      <c r="D74" s="103"/>
      <c r="E74" s="103"/>
      <c r="F74" s="103"/>
      <c r="G74" s="103"/>
      <c r="H74" s="103"/>
    </row>
    <row r="75" spans="1:251" ht="11.45" customHeight="1" x14ac:dyDescent="0.2">
      <c r="A75" s="6" t="s">
        <v>102</v>
      </c>
      <c r="B75" s="5">
        <v>205</v>
      </c>
      <c r="C75" s="5">
        <v>8.6</v>
      </c>
      <c r="D75" s="5">
        <v>8.16</v>
      </c>
      <c r="E75" s="5">
        <v>44.26</v>
      </c>
      <c r="F75" s="5">
        <v>279</v>
      </c>
      <c r="G75" s="4" t="s">
        <v>91</v>
      </c>
      <c r="H75" s="13" t="s">
        <v>103</v>
      </c>
    </row>
    <row r="76" spans="1:251" ht="11.45" customHeight="1" x14ac:dyDescent="0.2">
      <c r="A76" s="6" t="s">
        <v>15</v>
      </c>
      <c r="B76" s="7">
        <v>20</v>
      </c>
      <c r="C76" s="8">
        <v>4.6399999999999997</v>
      </c>
      <c r="D76" s="8">
        <v>5.9</v>
      </c>
      <c r="E76" s="8">
        <v>0</v>
      </c>
      <c r="F76" s="8">
        <v>72</v>
      </c>
      <c r="G76" s="4" t="s">
        <v>16</v>
      </c>
      <c r="H76" s="6" t="s">
        <v>17</v>
      </c>
    </row>
    <row r="77" spans="1:251" x14ac:dyDescent="0.2">
      <c r="A77" s="9" t="s">
        <v>18</v>
      </c>
      <c r="B77" s="10">
        <v>60</v>
      </c>
      <c r="C77" s="11">
        <v>5.7</v>
      </c>
      <c r="D77" s="11">
        <v>1.8</v>
      </c>
      <c r="E77" s="11">
        <v>31.2</v>
      </c>
      <c r="F77" s="11">
        <v>159</v>
      </c>
      <c r="G77" s="12" t="s">
        <v>19</v>
      </c>
      <c r="H77" s="13" t="s">
        <v>20</v>
      </c>
    </row>
    <row r="78" spans="1:251" ht="12" customHeight="1" x14ac:dyDescent="0.2">
      <c r="A78" s="9" t="s">
        <v>21</v>
      </c>
      <c r="B78" s="7">
        <v>215</v>
      </c>
      <c r="C78" s="15">
        <v>7.0000000000000007E-2</v>
      </c>
      <c r="D78" s="15">
        <v>0.02</v>
      </c>
      <c r="E78" s="15">
        <v>15</v>
      </c>
      <c r="F78" s="15">
        <v>60</v>
      </c>
      <c r="G78" s="7" t="s">
        <v>22</v>
      </c>
      <c r="H78" s="6" t="s">
        <v>23</v>
      </c>
    </row>
    <row r="79" spans="1:251" x14ac:dyDescent="0.2">
      <c r="A79" s="16" t="s">
        <v>24</v>
      </c>
      <c r="B79" s="2">
        <f>SUM(B75:B78)</f>
        <v>500</v>
      </c>
      <c r="C79" s="2">
        <f>SUM(C75:C78)</f>
        <v>19.009999999999998</v>
      </c>
      <c r="D79" s="2">
        <f>SUM(D75:D78)</f>
        <v>15.88</v>
      </c>
      <c r="E79" s="2">
        <f>SUM(E75:E78)</f>
        <v>90.46</v>
      </c>
      <c r="F79" s="2">
        <f>SUM(F75:F78)</f>
        <v>570</v>
      </c>
      <c r="G79" s="2"/>
      <c r="H79" s="6"/>
    </row>
    <row r="80" spans="1:251" x14ac:dyDescent="0.2">
      <c r="A80" s="104" t="s">
        <v>25</v>
      </c>
      <c r="B80" s="104"/>
      <c r="C80" s="104"/>
      <c r="D80" s="104"/>
      <c r="E80" s="104"/>
      <c r="F80" s="104"/>
      <c r="G80" s="104"/>
      <c r="H80" s="104"/>
    </row>
    <row r="81" spans="1:251" ht="12.75" customHeight="1" x14ac:dyDescent="0.2">
      <c r="A81" s="6" t="s">
        <v>104</v>
      </c>
      <c r="B81" s="7">
        <v>200</v>
      </c>
      <c r="C81" s="30">
        <v>1.62</v>
      </c>
      <c r="D81" s="30">
        <v>2.19</v>
      </c>
      <c r="E81" s="30">
        <v>12.81</v>
      </c>
      <c r="F81" s="30">
        <v>77.13</v>
      </c>
      <c r="G81" s="4" t="s">
        <v>105</v>
      </c>
      <c r="H81" s="9" t="s">
        <v>106</v>
      </c>
    </row>
    <row r="82" spans="1:251" ht="12" customHeight="1" x14ac:dyDescent="0.2">
      <c r="A82" s="6" t="s">
        <v>107</v>
      </c>
      <c r="B82" s="28">
        <v>90</v>
      </c>
      <c r="C82" s="11">
        <v>11.8</v>
      </c>
      <c r="D82" s="11">
        <v>13.7</v>
      </c>
      <c r="E82" s="11">
        <v>11.3</v>
      </c>
      <c r="F82" s="11">
        <v>233.6</v>
      </c>
      <c r="G82" s="19" t="s">
        <v>108</v>
      </c>
      <c r="H82" s="31" t="s">
        <v>109</v>
      </c>
    </row>
    <row r="83" spans="1:251" ht="12" customHeight="1" x14ac:dyDescent="0.2">
      <c r="A83" s="9" t="s">
        <v>35</v>
      </c>
      <c r="B83" s="7">
        <v>150</v>
      </c>
      <c r="C83" s="7">
        <v>3.06</v>
      </c>
      <c r="D83" s="7">
        <v>4.8</v>
      </c>
      <c r="E83" s="7">
        <v>20.440000000000001</v>
      </c>
      <c r="F83" s="7">
        <v>137.25</v>
      </c>
      <c r="G83" s="7" t="s">
        <v>36</v>
      </c>
      <c r="H83" s="9" t="s">
        <v>37</v>
      </c>
    </row>
    <row r="84" spans="1:251" ht="20.25" customHeight="1" x14ac:dyDescent="0.2">
      <c r="A84" s="3" t="s">
        <v>110</v>
      </c>
      <c r="B84" s="4">
        <v>60</v>
      </c>
      <c r="C84" s="4">
        <v>0.99</v>
      </c>
      <c r="D84" s="4">
        <v>5.03</v>
      </c>
      <c r="E84" s="4">
        <v>3.7</v>
      </c>
      <c r="F84" s="4">
        <v>61.45</v>
      </c>
      <c r="G84" s="4">
        <v>306</v>
      </c>
      <c r="H84" s="9" t="s">
        <v>111</v>
      </c>
    </row>
    <row r="85" spans="1:251" x14ac:dyDescent="0.2">
      <c r="A85" s="6" t="s">
        <v>38</v>
      </c>
      <c r="B85" s="7">
        <v>200</v>
      </c>
      <c r="C85" s="26">
        <v>0.15</v>
      </c>
      <c r="D85" s="26">
        <v>0.06</v>
      </c>
      <c r="E85" s="26">
        <v>20.65</v>
      </c>
      <c r="F85" s="26">
        <v>82.9</v>
      </c>
      <c r="G85" s="4" t="s">
        <v>39</v>
      </c>
      <c r="H85" s="9" t="s">
        <v>40</v>
      </c>
    </row>
    <row r="86" spans="1:251" x14ac:dyDescent="0.2">
      <c r="A86" s="3" t="s">
        <v>41</v>
      </c>
      <c r="B86" s="4">
        <v>40</v>
      </c>
      <c r="C86" s="26">
        <v>2.6</v>
      </c>
      <c r="D86" s="26">
        <v>0.4</v>
      </c>
      <c r="E86" s="26">
        <v>17.2</v>
      </c>
      <c r="F86" s="26">
        <v>85</v>
      </c>
      <c r="G86" s="4" t="s">
        <v>69</v>
      </c>
      <c r="H86" s="6" t="s">
        <v>42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</row>
    <row r="87" spans="1:251" x14ac:dyDescent="0.2">
      <c r="A87" s="3" t="s">
        <v>43</v>
      </c>
      <c r="B87" s="7">
        <v>40</v>
      </c>
      <c r="C87" s="4">
        <v>3.2</v>
      </c>
      <c r="D87" s="4">
        <v>0.4</v>
      </c>
      <c r="E87" s="4">
        <v>20.399999999999999</v>
      </c>
      <c r="F87" s="4">
        <v>100</v>
      </c>
      <c r="G87" s="7" t="s">
        <v>69</v>
      </c>
      <c r="H87" s="9" t="s">
        <v>45</v>
      </c>
    </row>
    <row r="88" spans="1:251" x14ac:dyDescent="0.2">
      <c r="A88" s="16" t="s">
        <v>24</v>
      </c>
      <c r="B88" s="2">
        <f>SUM(B81:B87)</f>
        <v>780</v>
      </c>
      <c r="C88" s="17">
        <f>SUM(C81:C87)</f>
        <v>23.419999999999998</v>
      </c>
      <c r="D88" s="17">
        <f>SUM(D81:D87)</f>
        <v>26.579999999999995</v>
      </c>
      <c r="E88" s="17">
        <f>SUM(E81:E87)</f>
        <v>106.5</v>
      </c>
      <c r="F88" s="17">
        <f>SUM(F81:F87)</f>
        <v>777.33</v>
      </c>
      <c r="G88" s="2"/>
      <c r="H88" s="6"/>
    </row>
    <row r="89" spans="1:251" x14ac:dyDescent="0.2">
      <c r="A89" s="104" t="s">
        <v>112</v>
      </c>
      <c r="B89" s="104"/>
      <c r="C89" s="104"/>
      <c r="D89" s="104"/>
      <c r="E89" s="104"/>
      <c r="F89" s="104"/>
      <c r="G89" s="104"/>
      <c r="H89" s="104"/>
    </row>
    <row r="90" spans="1:251" x14ac:dyDescent="0.2">
      <c r="A90" s="103" t="s">
        <v>2</v>
      </c>
      <c r="B90" s="104" t="s">
        <v>3</v>
      </c>
      <c r="C90" s="104"/>
      <c r="D90" s="104"/>
      <c r="E90" s="104"/>
      <c r="F90" s="104"/>
      <c r="G90" s="103" t="s">
        <v>4</v>
      </c>
      <c r="H90" s="103" t="s">
        <v>5</v>
      </c>
    </row>
    <row r="91" spans="1:251" ht="11.45" customHeight="1" x14ac:dyDescent="0.2">
      <c r="A91" s="103"/>
      <c r="B91" s="2" t="s">
        <v>6</v>
      </c>
      <c r="C91" s="2" t="s">
        <v>7</v>
      </c>
      <c r="D91" s="2" t="s">
        <v>8</v>
      </c>
      <c r="E91" s="2" t="s">
        <v>9</v>
      </c>
      <c r="F91" s="2" t="s">
        <v>10</v>
      </c>
      <c r="G91" s="103"/>
      <c r="H91" s="103"/>
    </row>
    <row r="92" spans="1:251" x14ac:dyDescent="0.2">
      <c r="A92" s="103" t="s">
        <v>11</v>
      </c>
      <c r="B92" s="103"/>
      <c r="C92" s="106"/>
      <c r="D92" s="106"/>
      <c r="E92" s="106"/>
      <c r="F92" s="106"/>
      <c r="G92" s="103"/>
      <c r="H92" s="103"/>
    </row>
    <row r="93" spans="1:251" x14ac:dyDescent="0.2">
      <c r="A93" s="9" t="s">
        <v>113</v>
      </c>
      <c r="B93" s="28">
        <v>90</v>
      </c>
      <c r="C93" s="11">
        <v>11</v>
      </c>
      <c r="D93" s="11">
        <v>6.98</v>
      </c>
      <c r="E93" s="11">
        <v>13.1</v>
      </c>
      <c r="F93" s="11">
        <v>159.84</v>
      </c>
      <c r="G93" s="12" t="s">
        <v>114</v>
      </c>
      <c r="H93" s="31" t="s">
        <v>115</v>
      </c>
    </row>
    <row r="94" spans="1:251" x14ac:dyDescent="0.2">
      <c r="A94" s="6" t="s">
        <v>116</v>
      </c>
      <c r="B94" s="7">
        <v>150</v>
      </c>
      <c r="C94" s="5">
        <v>2.6</v>
      </c>
      <c r="D94" s="5">
        <v>11.8</v>
      </c>
      <c r="E94" s="5">
        <v>13.81</v>
      </c>
      <c r="F94" s="5">
        <v>163.5</v>
      </c>
      <c r="G94" s="7" t="s">
        <v>117</v>
      </c>
      <c r="H94" s="21" t="s">
        <v>118</v>
      </c>
    </row>
    <row r="95" spans="1:251" x14ac:dyDescent="0.2">
      <c r="A95" s="3" t="s">
        <v>43</v>
      </c>
      <c r="B95" s="7">
        <v>50</v>
      </c>
      <c r="C95" s="5">
        <v>4</v>
      </c>
      <c r="D95" s="5">
        <v>0.5</v>
      </c>
      <c r="E95" s="5">
        <v>25.5</v>
      </c>
      <c r="F95" s="5">
        <v>125</v>
      </c>
      <c r="G95" s="7" t="s">
        <v>44</v>
      </c>
      <c r="H95" s="9" t="s">
        <v>45</v>
      </c>
    </row>
    <row r="96" spans="1:251" x14ac:dyDescent="0.2">
      <c r="A96" s="20" t="s">
        <v>54</v>
      </c>
      <c r="B96" s="4">
        <v>222</v>
      </c>
      <c r="C96" s="7">
        <v>0.13</v>
      </c>
      <c r="D96" s="7">
        <v>0.02</v>
      </c>
      <c r="E96" s="7">
        <v>15.2</v>
      </c>
      <c r="F96" s="7">
        <v>62</v>
      </c>
      <c r="G96" s="7" t="s">
        <v>55</v>
      </c>
      <c r="H96" s="3" t="s">
        <v>56</v>
      </c>
    </row>
    <row r="97" spans="1:251" x14ac:dyDescent="0.2">
      <c r="A97" s="16" t="s">
        <v>24</v>
      </c>
      <c r="B97" s="2">
        <f>SUM(B93:B96)</f>
        <v>512</v>
      </c>
      <c r="C97" s="17">
        <f>SUM(C93:C96)</f>
        <v>17.73</v>
      </c>
      <c r="D97" s="17">
        <f>SUM(D93:D96)</f>
        <v>19.3</v>
      </c>
      <c r="E97" s="17">
        <f>SUM(E93:E96)</f>
        <v>67.61</v>
      </c>
      <c r="F97" s="17">
        <f>SUM(F93:F96)</f>
        <v>510.34000000000003</v>
      </c>
      <c r="G97" s="2"/>
      <c r="H97" s="6"/>
    </row>
    <row r="98" spans="1:251" x14ac:dyDescent="0.2">
      <c r="A98" s="104" t="s">
        <v>25</v>
      </c>
      <c r="B98" s="104"/>
      <c r="C98" s="105"/>
      <c r="D98" s="105"/>
      <c r="E98" s="105"/>
      <c r="F98" s="105"/>
      <c r="G98" s="104"/>
      <c r="H98" s="104"/>
    </row>
    <row r="99" spans="1:251" s="35" customFormat="1" x14ac:dyDescent="0.2">
      <c r="A99" s="32" t="s">
        <v>119</v>
      </c>
      <c r="B99" s="33">
        <v>200</v>
      </c>
      <c r="C99" s="34">
        <v>1.56</v>
      </c>
      <c r="D99" s="34">
        <v>5.2</v>
      </c>
      <c r="E99" s="34">
        <v>8.6</v>
      </c>
      <c r="F99" s="34">
        <v>87.89</v>
      </c>
      <c r="G99" s="12" t="s">
        <v>120</v>
      </c>
      <c r="H99" s="13" t="s">
        <v>121</v>
      </c>
    </row>
    <row r="100" spans="1:251" x14ac:dyDescent="0.2">
      <c r="A100" s="6" t="s">
        <v>261</v>
      </c>
      <c r="B100" s="28">
        <v>90</v>
      </c>
      <c r="C100" s="11">
        <v>13.9</v>
      </c>
      <c r="D100" s="11">
        <v>10.4</v>
      </c>
      <c r="E100" s="11">
        <v>12.1</v>
      </c>
      <c r="F100" s="11">
        <v>198</v>
      </c>
      <c r="G100" s="19" t="s">
        <v>262</v>
      </c>
      <c r="H100" s="31" t="s">
        <v>124</v>
      </c>
    </row>
    <row r="101" spans="1:251" ht="12" customHeight="1" x14ac:dyDescent="0.2">
      <c r="A101" s="6" t="s">
        <v>32</v>
      </c>
      <c r="B101" s="7">
        <v>5</v>
      </c>
      <c r="C101" s="5">
        <v>0.04</v>
      </c>
      <c r="D101" s="5">
        <v>3.6</v>
      </c>
      <c r="E101" s="5">
        <v>0.06</v>
      </c>
      <c r="F101" s="5">
        <v>33</v>
      </c>
      <c r="G101" s="4" t="s">
        <v>33</v>
      </c>
      <c r="H101" s="21" t="s">
        <v>34</v>
      </c>
    </row>
    <row r="102" spans="1:251" s="25" customFormat="1" ht="20.25" customHeight="1" x14ac:dyDescent="0.2">
      <c r="A102" s="6" t="s">
        <v>125</v>
      </c>
      <c r="B102" s="7">
        <v>150</v>
      </c>
      <c r="C102" s="36">
        <v>3.65</v>
      </c>
      <c r="D102" s="36">
        <v>5.37</v>
      </c>
      <c r="E102" s="36">
        <v>36.68</v>
      </c>
      <c r="F102" s="36">
        <v>209.7</v>
      </c>
      <c r="G102" s="7" t="s">
        <v>126</v>
      </c>
      <c r="H102" s="6" t="s">
        <v>127</v>
      </c>
    </row>
    <row r="103" spans="1:251" x14ac:dyDescent="0.2">
      <c r="A103" s="6" t="s">
        <v>128</v>
      </c>
      <c r="B103" s="28">
        <v>200</v>
      </c>
      <c r="C103" s="11">
        <v>0.33</v>
      </c>
      <c r="D103" s="11">
        <v>0</v>
      </c>
      <c r="E103" s="11">
        <v>22.78</v>
      </c>
      <c r="F103" s="11">
        <v>94.44</v>
      </c>
      <c r="G103" s="12" t="s">
        <v>129</v>
      </c>
      <c r="H103" s="9" t="s">
        <v>130</v>
      </c>
    </row>
    <row r="104" spans="1:251" x14ac:dyDescent="0.2">
      <c r="A104" s="3" t="s">
        <v>131</v>
      </c>
      <c r="B104" s="4">
        <v>40</v>
      </c>
      <c r="C104" s="26">
        <v>2.6</v>
      </c>
      <c r="D104" s="26">
        <v>0.4</v>
      </c>
      <c r="E104" s="26">
        <v>17.2</v>
      </c>
      <c r="F104" s="26">
        <v>85</v>
      </c>
      <c r="G104" s="4" t="s">
        <v>69</v>
      </c>
      <c r="H104" s="6" t="s">
        <v>42</v>
      </c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</row>
    <row r="105" spans="1:251" x14ac:dyDescent="0.2">
      <c r="A105" s="3" t="s">
        <v>43</v>
      </c>
      <c r="B105" s="7">
        <v>40</v>
      </c>
      <c r="C105" s="4">
        <v>3.2</v>
      </c>
      <c r="D105" s="4">
        <v>0.4</v>
      </c>
      <c r="E105" s="4">
        <v>20.399999999999999</v>
      </c>
      <c r="F105" s="4">
        <v>100</v>
      </c>
      <c r="G105" s="7" t="s">
        <v>69</v>
      </c>
      <c r="H105" s="9" t="s">
        <v>45</v>
      </c>
    </row>
    <row r="106" spans="1:251" x14ac:dyDescent="0.2">
      <c r="A106" s="16" t="s">
        <v>24</v>
      </c>
      <c r="B106" s="2">
        <f>SUM(B99:B105)</f>
        <v>725</v>
      </c>
      <c r="C106" s="17">
        <f>SUM(C99:C105)</f>
        <v>25.279999999999998</v>
      </c>
      <c r="D106" s="17">
        <f>SUM(D99:D105)</f>
        <v>25.37</v>
      </c>
      <c r="E106" s="17">
        <f>SUM(E99:E105)</f>
        <v>117.82</v>
      </c>
      <c r="F106" s="17">
        <f>SUM(F99:F105)</f>
        <v>808.03</v>
      </c>
      <c r="G106" s="2"/>
      <c r="H106" s="6"/>
    </row>
    <row r="107" spans="1:251" ht="12.75" x14ac:dyDescent="0.2">
      <c r="A107" s="107" t="s">
        <v>132</v>
      </c>
      <c r="B107" s="107"/>
      <c r="C107" s="107"/>
      <c r="D107" s="107"/>
      <c r="E107" s="107"/>
      <c r="F107" s="107"/>
      <c r="G107" s="107"/>
      <c r="H107" s="107"/>
    </row>
    <row r="108" spans="1:251" x14ac:dyDescent="0.2">
      <c r="A108" s="104" t="s">
        <v>1</v>
      </c>
      <c r="B108" s="104"/>
      <c r="C108" s="104"/>
      <c r="D108" s="104"/>
      <c r="E108" s="104"/>
      <c r="F108" s="104"/>
      <c r="G108" s="104"/>
      <c r="H108" s="104"/>
    </row>
    <row r="109" spans="1:251" x14ac:dyDescent="0.2">
      <c r="A109" s="103" t="s">
        <v>2</v>
      </c>
      <c r="B109" s="104" t="s">
        <v>3</v>
      </c>
      <c r="C109" s="104"/>
      <c r="D109" s="104"/>
      <c r="E109" s="104"/>
      <c r="F109" s="104"/>
      <c r="G109" s="103" t="s">
        <v>4</v>
      </c>
      <c r="H109" s="103" t="s">
        <v>5</v>
      </c>
    </row>
    <row r="110" spans="1:251" ht="11.45" customHeight="1" x14ac:dyDescent="0.2">
      <c r="A110" s="103"/>
      <c r="B110" s="2" t="s">
        <v>6</v>
      </c>
      <c r="C110" s="2" t="s">
        <v>7</v>
      </c>
      <c r="D110" s="2" t="s">
        <v>8</v>
      </c>
      <c r="E110" s="2" t="s">
        <v>9</v>
      </c>
      <c r="F110" s="2" t="s">
        <v>10</v>
      </c>
      <c r="G110" s="103"/>
      <c r="H110" s="103"/>
    </row>
    <row r="111" spans="1:251" x14ac:dyDescent="0.2">
      <c r="A111" s="103" t="s">
        <v>11</v>
      </c>
      <c r="B111" s="103"/>
      <c r="C111" s="106"/>
      <c r="D111" s="106"/>
      <c r="E111" s="106"/>
      <c r="F111" s="106"/>
      <c r="G111" s="103"/>
      <c r="H111" s="103"/>
    </row>
    <row r="112" spans="1:251" ht="11.45" customHeight="1" x14ac:dyDescent="0.2">
      <c r="A112" s="6" t="s">
        <v>133</v>
      </c>
      <c r="B112" s="10">
        <v>205</v>
      </c>
      <c r="C112" s="11">
        <v>5.93</v>
      </c>
      <c r="D112" s="11">
        <v>6.2</v>
      </c>
      <c r="E112" s="11">
        <v>34.39</v>
      </c>
      <c r="F112" s="11">
        <v>217.74</v>
      </c>
      <c r="G112" s="19" t="s">
        <v>134</v>
      </c>
      <c r="H112" s="13" t="s">
        <v>135</v>
      </c>
    </row>
    <row r="113" spans="1:251" ht="11.45" customHeight="1" x14ac:dyDescent="0.2">
      <c r="A113" s="6" t="s">
        <v>15</v>
      </c>
      <c r="B113" s="7">
        <v>30</v>
      </c>
      <c r="C113" s="37">
        <v>6.96</v>
      </c>
      <c r="D113" s="37">
        <v>8.85</v>
      </c>
      <c r="E113" s="37">
        <v>0</v>
      </c>
      <c r="F113" s="37">
        <v>108</v>
      </c>
      <c r="G113" s="4" t="s">
        <v>16</v>
      </c>
      <c r="H113" s="6" t="s">
        <v>17</v>
      </c>
    </row>
    <row r="114" spans="1:251" x14ac:dyDescent="0.2">
      <c r="A114" s="9" t="s">
        <v>18</v>
      </c>
      <c r="B114" s="4">
        <v>50</v>
      </c>
      <c r="C114" s="5">
        <v>4.75</v>
      </c>
      <c r="D114" s="5">
        <v>1.5</v>
      </c>
      <c r="E114" s="5">
        <v>26</v>
      </c>
      <c r="F114" s="5">
        <v>132.5</v>
      </c>
      <c r="G114" s="7" t="s">
        <v>19</v>
      </c>
      <c r="H114" s="13" t="s">
        <v>20</v>
      </c>
    </row>
    <row r="115" spans="1:251" ht="12" customHeight="1" x14ac:dyDescent="0.2">
      <c r="A115" s="9" t="s">
        <v>21</v>
      </c>
      <c r="B115" s="7">
        <v>215</v>
      </c>
      <c r="C115" s="7">
        <v>7.0000000000000007E-2</v>
      </c>
      <c r="D115" s="7">
        <v>0.02</v>
      </c>
      <c r="E115" s="7">
        <v>15</v>
      </c>
      <c r="F115" s="7">
        <v>60</v>
      </c>
      <c r="G115" s="7" t="s">
        <v>22</v>
      </c>
      <c r="H115" s="6" t="s">
        <v>23</v>
      </c>
    </row>
    <row r="116" spans="1:251" x14ac:dyDescent="0.2">
      <c r="A116" s="16" t="s">
        <v>24</v>
      </c>
      <c r="B116" s="2">
        <f>SUM(B112:B115)</f>
        <v>500</v>
      </c>
      <c r="C116" s="2">
        <f>SUM(C112:C115)</f>
        <v>17.71</v>
      </c>
      <c r="D116" s="2">
        <f>SUM(D112:D115)</f>
        <v>16.57</v>
      </c>
      <c r="E116" s="2">
        <f>SUM(E112:E115)</f>
        <v>75.39</v>
      </c>
      <c r="F116" s="2">
        <f>SUM(F112:F115)</f>
        <v>518.24</v>
      </c>
      <c r="G116" s="2"/>
      <c r="H116" s="6"/>
    </row>
    <row r="117" spans="1:251" x14ac:dyDescent="0.2">
      <c r="A117" s="104" t="s">
        <v>25</v>
      </c>
      <c r="B117" s="104"/>
      <c r="C117" s="104"/>
      <c r="D117" s="104"/>
      <c r="E117" s="104"/>
      <c r="F117" s="104"/>
      <c r="G117" s="104"/>
      <c r="H117" s="104"/>
    </row>
    <row r="118" spans="1:251" ht="12.75" customHeight="1" x14ac:dyDescent="0.2">
      <c r="A118" s="6" t="s">
        <v>104</v>
      </c>
      <c r="B118" s="7">
        <v>200</v>
      </c>
      <c r="C118" s="30">
        <v>1.62</v>
      </c>
      <c r="D118" s="30">
        <v>2.5</v>
      </c>
      <c r="E118" s="30">
        <v>12.81</v>
      </c>
      <c r="F118" s="30">
        <v>77.13</v>
      </c>
      <c r="G118" s="4" t="s">
        <v>105</v>
      </c>
      <c r="H118" s="9" t="s">
        <v>106</v>
      </c>
    </row>
    <row r="119" spans="1:251" x14ac:dyDescent="0.2">
      <c r="A119" s="9" t="s">
        <v>136</v>
      </c>
      <c r="B119" s="7">
        <v>90</v>
      </c>
      <c r="C119" s="4">
        <v>11.1</v>
      </c>
      <c r="D119" s="4">
        <v>14.3</v>
      </c>
      <c r="E119" s="4">
        <v>10.199999999999999</v>
      </c>
      <c r="F119" s="4">
        <v>215.87</v>
      </c>
      <c r="G119" s="7" t="s">
        <v>137</v>
      </c>
      <c r="H119" s="6" t="s">
        <v>138</v>
      </c>
    </row>
    <row r="120" spans="1:251" ht="20.25" customHeight="1" x14ac:dyDescent="0.2">
      <c r="A120" s="3" t="s">
        <v>139</v>
      </c>
      <c r="B120" s="4">
        <v>150</v>
      </c>
      <c r="C120" s="38">
        <v>3.08</v>
      </c>
      <c r="D120" s="38">
        <v>5.82</v>
      </c>
      <c r="E120" s="38">
        <v>18.32</v>
      </c>
      <c r="F120" s="38">
        <v>129.1</v>
      </c>
      <c r="G120" s="7" t="s">
        <v>140</v>
      </c>
      <c r="H120" s="39" t="s">
        <v>141</v>
      </c>
    </row>
    <row r="121" spans="1:251" ht="12" customHeight="1" x14ac:dyDescent="0.2">
      <c r="A121" s="20" t="s">
        <v>142</v>
      </c>
      <c r="B121" s="28">
        <v>200</v>
      </c>
      <c r="C121" s="24">
        <v>0.14000000000000001</v>
      </c>
      <c r="D121" s="24">
        <v>0.11</v>
      </c>
      <c r="E121" s="24">
        <v>21.52</v>
      </c>
      <c r="F121" s="24">
        <v>87.59</v>
      </c>
      <c r="G121" s="12" t="s">
        <v>143</v>
      </c>
      <c r="H121" s="20" t="s">
        <v>144</v>
      </c>
    </row>
    <row r="122" spans="1:251" x14ac:dyDescent="0.2">
      <c r="A122" s="3" t="s">
        <v>41</v>
      </c>
      <c r="B122" s="10">
        <v>50</v>
      </c>
      <c r="C122" s="40">
        <v>3.3</v>
      </c>
      <c r="D122" s="40">
        <v>0.5</v>
      </c>
      <c r="E122" s="40">
        <v>21.5</v>
      </c>
      <c r="F122" s="40">
        <v>106.3</v>
      </c>
      <c r="G122" s="7" t="s">
        <v>44</v>
      </c>
      <c r="H122" s="6" t="s">
        <v>42</v>
      </c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</row>
    <row r="123" spans="1:251" x14ac:dyDescent="0.2">
      <c r="A123" s="3" t="s">
        <v>43</v>
      </c>
      <c r="B123" s="7">
        <v>50</v>
      </c>
      <c r="C123" s="37">
        <v>4</v>
      </c>
      <c r="D123" s="37">
        <v>0.5</v>
      </c>
      <c r="E123" s="37">
        <v>25.5</v>
      </c>
      <c r="F123" s="37">
        <v>125</v>
      </c>
      <c r="G123" s="7" t="s">
        <v>44</v>
      </c>
      <c r="H123" s="9" t="s">
        <v>45</v>
      </c>
    </row>
    <row r="124" spans="1:251" x14ac:dyDescent="0.2">
      <c r="A124" s="16" t="s">
        <v>24</v>
      </c>
      <c r="B124" s="2">
        <f>SUM(B118:B123)</f>
        <v>740</v>
      </c>
      <c r="C124" s="17">
        <f>SUM(C118:C123)</f>
        <v>23.24</v>
      </c>
      <c r="D124" s="17">
        <f>SUM(D118:D123)</f>
        <v>23.73</v>
      </c>
      <c r="E124" s="17">
        <f>SUM(E118:E123)</f>
        <v>109.85</v>
      </c>
      <c r="F124" s="17">
        <f>SUM(F118:F123)</f>
        <v>740.99</v>
      </c>
      <c r="G124" s="2"/>
      <c r="H124" s="6"/>
    </row>
    <row r="125" spans="1:251" x14ac:dyDescent="0.2">
      <c r="A125" s="104" t="s">
        <v>47</v>
      </c>
      <c r="B125" s="104"/>
      <c r="C125" s="104"/>
      <c r="D125" s="104"/>
      <c r="E125" s="104"/>
      <c r="F125" s="104"/>
      <c r="G125" s="104"/>
      <c r="H125" s="104"/>
    </row>
    <row r="126" spans="1:251" x14ac:dyDescent="0.2">
      <c r="A126" s="103" t="s">
        <v>2</v>
      </c>
      <c r="B126" s="104" t="s">
        <v>3</v>
      </c>
      <c r="C126" s="104"/>
      <c r="D126" s="104"/>
      <c r="E126" s="104"/>
      <c r="F126" s="104"/>
      <c r="G126" s="103" t="s">
        <v>4</v>
      </c>
      <c r="H126" s="103" t="s">
        <v>5</v>
      </c>
    </row>
    <row r="127" spans="1:251" ht="11.45" customHeight="1" x14ac:dyDescent="0.2">
      <c r="A127" s="103"/>
      <c r="B127" s="2" t="s">
        <v>6</v>
      </c>
      <c r="C127" s="2" t="s">
        <v>7</v>
      </c>
      <c r="D127" s="2" t="s">
        <v>8</v>
      </c>
      <c r="E127" s="2" t="s">
        <v>9</v>
      </c>
      <c r="F127" s="2" t="s">
        <v>10</v>
      </c>
      <c r="G127" s="103"/>
      <c r="H127" s="103"/>
    </row>
    <row r="128" spans="1:251" x14ac:dyDescent="0.2">
      <c r="A128" s="103" t="s">
        <v>11</v>
      </c>
      <c r="B128" s="103"/>
      <c r="C128" s="106"/>
      <c r="D128" s="106"/>
      <c r="E128" s="106"/>
      <c r="F128" s="106"/>
      <c r="G128" s="103"/>
      <c r="H128" s="103"/>
    </row>
    <row r="129" spans="1:251" s="44" customFormat="1" ht="12" customHeight="1" x14ac:dyDescent="0.2">
      <c r="A129" s="41" t="s">
        <v>263</v>
      </c>
      <c r="B129" s="42">
        <v>70</v>
      </c>
      <c r="C129" s="11">
        <v>11.5</v>
      </c>
      <c r="D129" s="11">
        <v>12.3</v>
      </c>
      <c r="E129" s="11">
        <v>5.8</v>
      </c>
      <c r="F129" s="11">
        <v>182.9</v>
      </c>
      <c r="G129" s="43" t="s">
        <v>264</v>
      </c>
      <c r="H129" s="31" t="s">
        <v>145</v>
      </c>
    </row>
    <row r="130" spans="1:251" ht="12" customHeight="1" x14ac:dyDescent="0.2">
      <c r="A130" s="6" t="s">
        <v>63</v>
      </c>
      <c r="B130" s="7">
        <v>150</v>
      </c>
      <c r="C130" s="7">
        <v>5.52</v>
      </c>
      <c r="D130" s="7">
        <v>4.51</v>
      </c>
      <c r="E130" s="7">
        <v>26.45</v>
      </c>
      <c r="F130" s="7">
        <v>168.45</v>
      </c>
      <c r="G130" s="7" t="s">
        <v>64</v>
      </c>
      <c r="H130" s="6" t="s">
        <v>65</v>
      </c>
    </row>
    <row r="131" spans="1:251" s="25" customFormat="1" ht="21" customHeight="1" x14ac:dyDescent="0.2">
      <c r="A131" s="3" t="s">
        <v>146</v>
      </c>
      <c r="B131" s="10">
        <v>60</v>
      </c>
      <c r="C131" s="24">
        <v>0.42</v>
      </c>
      <c r="D131" s="24">
        <v>0.06</v>
      </c>
      <c r="E131" s="24">
        <v>1.1399999999999999</v>
      </c>
      <c r="F131" s="24">
        <v>7.2</v>
      </c>
      <c r="G131" s="19" t="s">
        <v>147</v>
      </c>
      <c r="H131" s="9" t="s">
        <v>89</v>
      </c>
    </row>
    <row r="132" spans="1:251" x14ac:dyDescent="0.2">
      <c r="A132" s="3" t="s">
        <v>43</v>
      </c>
      <c r="B132" s="7">
        <v>40</v>
      </c>
      <c r="C132" s="4">
        <v>3.2</v>
      </c>
      <c r="D132" s="4">
        <v>0.4</v>
      </c>
      <c r="E132" s="4">
        <v>20.399999999999999</v>
      </c>
      <c r="F132" s="4">
        <v>100</v>
      </c>
      <c r="G132" s="7" t="s">
        <v>69</v>
      </c>
      <c r="H132" s="9" t="s">
        <v>45</v>
      </c>
    </row>
    <row r="133" spans="1:251" x14ac:dyDescent="0.2">
      <c r="A133" s="20" t="s">
        <v>54</v>
      </c>
      <c r="B133" s="4">
        <v>222</v>
      </c>
      <c r="C133" s="7">
        <v>0.13</v>
      </c>
      <c r="D133" s="7">
        <v>0.02</v>
      </c>
      <c r="E133" s="7">
        <v>15.2</v>
      </c>
      <c r="F133" s="7">
        <v>62</v>
      </c>
      <c r="G133" s="7" t="s">
        <v>55</v>
      </c>
      <c r="H133" s="3" t="s">
        <v>56</v>
      </c>
    </row>
    <row r="134" spans="1:251" x14ac:dyDescent="0.2">
      <c r="A134" s="16" t="s">
        <v>24</v>
      </c>
      <c r="B134" s="2">
        <f>SUM(B129:B133)</f>
        <v>542</v>
      </c>
      <c r="C134" s="17">
        <f>SUM(C129:C133)</f>
        <v>20.77</v>
      </c>
      <c r="D134" s="17">
        <f>SUM(D129:D133)</f>
        <v>17.29</v>
      </c>
      <c r="E134" s="17">
        <f>SUM(E129:E133)</f>
        <v>68.989999999999995</v>
      </c>
      <c r="F134" s="17">
        <f>SUM(F129:F133)</f>
        <v>520.54999999999995</v>
      </c>
      <c r="G134" s="2"/>
      <c r="H134" s="6"/>
    </row>
    <row r="135" spans="1:251" x14ac:dyDescent="0.2">
      <c r="A135" s="104" t="s">
        <v>25</v>
      </c>
      <c r="B135" s="104"/>
      <c r="C135" s="104"/>
      <c r="D135" s="104"/>
      <c r="E135" s="104"/>
      <c r="F135" s="104"/>
      <c r="G135" s="104"/>
      <c r="H135" s="104"/>
    </row>
    <row r="136" spans="1:251" ht="12.75" customHeight="1" x14ac:dyDescent="0.2">
      <c r="A136" s="6" t="s">
        <v>74</v>
      </c>
      <c r="B136" s="4">
        <v>200</v>
      </c>
      <c r="C136" s="4">
        <v>1.38</v>
      </c>
      <c r="D136" s="4">
        <v>5.2</v>
      </c>
      <c r="E136" s="4">
        <v>8.92</v>
      </c>
      <c r="F136" s="4">
        <v>88.2</v>
      </c>
      <c r="G136" s="4" t="s">
        <v>75</v>
      </c>
      <c r="H136" s="20" t="s">
        <v>76</v>
      </c>
    </row>
    <row r="137" spans="1:251" x14ac:dyDescent="0.2">
      <c r="A137" s="45" t="s">
        <v>148</v>
      </c>
      <c r="B137" s="10">
        <v>90</v>
      </c>
      <c r="C137" s="46">
        <f>14.1*0.9</f>
        <v>12.69</v>
      </c>
      <c r="D137" s="46">
        <f>15.3*0.9</f>
        <v>13.770000000000001</v>
      </c>
      <c r="E137" s="46">
        <f>3.2*0.9</f>
        <v>2.8800000000000003</v>
      </c>
      <c r="F137" s="46">
        <f>205.9*0.9</f>
        <v>185.31</v>
      </c>
      <c r="G137" s="19" t="s">
        <v>149</v>
      </c>
      <c r="H137" s="9" t="s">
        <v>150</v>
      </c>
    </row>
    <row r="138" spans="1:251" ht="12" customHeight="1" x14ac:dyDescent="0.2">
      <c r="A138" s="3" t="s">
        <v>96</v>
      </c>
      <c r="B138" s="4">
        <v>150</v>
      </c>
      <c r="C138" s="4">
        <v>8.6</v>
      </c>
      <c r="D138" s="4">
        <v>6.09</v>
      </c>
      <c r="E138" s="4">
        <v>38.64</v>
      </c>
      <c r="F138" s="4">
        <v>243.75</v>
      </c>
      <c r="G138" s="7" t="s">
        <v>97</v>
      </c>
      <c r="H138" s="9" t="s">
        <v>98</v>
      </c>
    </row>
    <row r="139" spans="1:251" x14ac:dyDescent="0.2">
      <c r="A139" s="6" t="s">
        <v>80</v>
      </c>
      <c r="B139" s="7">
        <v>200</v>
      </c>
      <c r="C139" s="7">
        <v>0</v>
      </c>
      <c r="D139" s="7">
        <v>0</v>
      </c>
      <c r="E139" s="7">
        <v>19.97</v>
      </c>
      <c r="F139" s="7">
        <v>76</v>
      </c>
      <c r="G139" s="7" t="s">
        <v>81</v>
      </c>
      <c r="H139" s="9" t="s">
        <v>82</v>
      </c>
    </row>
    <row r="140" spans="1:251" x14ac:dyDescent="0.2">
      <c r="A140" s="3" t="s">
        <v>41</v>
      </c>
      <c r="B140" s="4">
        <v>40</v>
      </c>
      <c r="C140" s="4">
        <v>2.6</v>
      </c>
      <c r="D140" s="4">
        <v>0.4</v>
      </c>
      <c r="E140" s="4">
        <v>17.2</v>
      </c>
      <c r="F140" s="4">
        <v>85</v>
      </c>
      <c r="G140" s="4" t="s">
        <v>69</v>
      </c>
      <c r="H140" s="6" t="s">
        <v>42</v>
      </c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</row>
    <row r="141" spans="1:251" x14ac:dyDescent="0.2">
      <c r="A141" s="3" t="s">
        <v>43</v>
      </c>
      <c r="B141" s="7">
        <v>40</v>
      </c>
      <c r="C141" s="4">
        <v>3.2</v>
      </c>
      <c r="D141" s="4">
        <v>0.4</v>
      </c>
      <c r="E141" s="4">
        <v>20.399999999999999</v>
      </c>
      <c r="F141" s="4">
        <v>100</v>
      </c>
      <c r="G141" s="7" t="s">
        <v>69</v>
      </c>
      <c r="H141" s="9" t="s">
        <v>45</v>
      </c>
    </row>
    <row r="142" spans="1:251" x14ac:dyDescent="0.2">
      <c r="A142" s="16" t="s">
        <v>24</v>
      </c>
      <c r="B142" s="2">
        <f>SUM(B136:B141)</f>
        <v>720</v>
      </c>
      <c r="C142" s="17">
        <f>SUM(C136:C141)</f>
        <v>28.470000000000002</v>
      </c>
      <c r="D142" s="17">
        <f>SUM(D136:D141)</f>
        <v>25.86</v>
      </c>
      <c r="E142" s="17">
        <f>SUM(E136:E141)</f>
        <v>108.00999999999999</v>
      </c>
      <c r="F142" s="17">
        <f>SUM(F136:F141)</f>
        <v>778.26</v>
      </c>
      <c r="G142" s="2"/>
      <c r="H142" s="6"/>
    </row>
    <row r="143" spans="1:251" x14ac:dyDescent="0.2">
      <c r="A143" s="104" t="s">
        <v>70</v>
      </c>
      <c r="B143" s="104"/>
      <c r="C143" s="104"/>
      <c r="D143" s="104"/>
      <c r="E143" s="104"/>
      <c r="F143" s="104"/>
      <c r="G143" s="104"/>
      <c r="H143" s="104"/>
    </row>
    <row r="144" spans="1:251" x14ac:dyDescent="0.2">
      <c r="A144" s="103" t="s">
        <v>2</v>
      </c>
      <c r="B144" s="104" t="s">
        <v>3</v>
      </c>
      <c r="C144" s="104"/>
      <c r="D144" s="104"/>
      <c r="E144" s="104"/>
      <c r="F144" s="104"/>
      <c r="G144" s="103" t="s">
        <v>4</v>
      </c>
      <c r="H144" s="103" t="s">
        <v>5</v>
      </c>
    </row>
    <row r="145" spans="1:251" ht="11.45" customHeight="1" x14ac:dyDescent="0.2">
      <c r="A145" s="103"/>
      <c r="B145" s="2" t="s">
        <v>6</v>
      </c>
      <c r="C145" s="2" t="s">
        <v>7</v>
      </c>
      <c r="D145" s="2" t="s">
        <v>8</v>
      </c>
      <c r="E145" s="2" t="s">
        <v>9</v>
      </c>
      <c r="F145" s="2" t="s">
        <v>10</v>
      </c>
      <c r="G145" s="103"/>
      <c r="H145" s="103"/>
    </row>
    <row r="146" spans="1:251" x14ac:dyDescent="0.2">
      <c r="A146" s="103" t="s">
        <v>11</v>
      </c>
      <c r="B146" s="103"/>
      <c r="C146" s="103"/>
      <c r="D146" s="103"/>
      <c r="E146" s="103"/>
      <c r="F146" s="103"/>
      <c r="G146" s="103"/>
      <c r="H146" s="103"/>
    </row>
    <row r="147" spans="1:251" ht="12" customHeight="1" x14ac:dyDescent="0.2">
      <c r="A147" s="6" t="s">
        <v>29</v>
      </c>
      <c r="B147" s="7">
        <v>90</v>
      </c>
      <c r="C147" s="4">
        <v>14.68</v>
      </c>
      <c r="D147" s="4">
        <v>10.58</v>
      </c>
      <c r="E147" s="4">
        <v>11.03</v>
      </c>
      <c r="F147" s="4">
        <v>180.7</v>
      </c>
      <c r="G147" s="7" t="s">
        <v>30</v>
      </c>
      <c r="H147" s="9" t="s">
        <v>31</v>
      </c>
    </row>
    <row r="148" spans="1:251" ht="12" customHeight="1" x14ac:dyDescent="0.2">
      <c r="A148" s="9" t="s">
        <v>35</v>
      </c>
      <c r="B148" s="7">
        <v>150</v>
      </c>
      <c r="C148" s="22">
        <v>3.06</v>
      </c>
      <c r="D148" s="22">
        <v>4.8</v>
      </c>
      <c r="E148" s="22">
        <v>20.440000000000001</v>
      </c>
      <c r="F148" s="22">
        <v>137.25</v>
      </c>
      <c r="G148" s="7" t="s">
        <v>36</v>
      </c>
      <c r="H148" s="9" t="s">
        <v>37</v>
      </c>
    </row>
    <row r="149" spans="1:251" x14ac:dyDescent="0.2">
      <c r="A149" s="3" t="s">
        <v>43</v>
      </c>
      <c r="B149" s="28">
        <v>50</v>
      </c>
      <c r="C149" s="11">
        <v>4</v>
      </c>
      <c r="D149" s="11">
        <v>0.5</v>
      </c>
      <c r="E149" s="11">
        <v>25.5</v>
      </c>
      <c r="F149" s="11">
        <v>125</v>
      </c>
      <c r="G149" s="29" t="s">
        <v>44</v>
      </c>
      <c r="H149" s="9" t="s">
        <v>45</v>
      </c>
    </row>
    <row r="150" spans="1:251" x14ac:dyDescent="0.2">
      <c r="A150" s="9" t="s">
        <v>21</v>
      </c>
      <c r="B150" s="7">
        <v>215</v>
      </c>
      <c r="C150" s="15">
        <v>7.0000000000000007E-2</v>
      </c>
      <c r="D150" s="15">
        <v>0.02</v>
      </c>
      <c r="E150" s="15">
        <v>15</v>
      </c>
      <c r="F150" s="15">
        <v>60</v>
      </c>
      <c r="G150" s="7" t="s">
        <v>22</v>
      </c>
      <c r="H150" s="6" t="s">
        <v>23</v>
      </c>
    </row>
    <row r="151" spans="1:251" x14ac:dyDescent="0.2">
      <c r="A151" s="16" t="s">
        <v>24</v>
      </c>
      <c r="B151" s="2">
        <f>SUM(B147:B150)</f>
        <v>505</v>
      </c>
      <c r="C151" s="2">
        <f>SUM(C147:C150)</f>
        <v>21.81</v>
      </c>
      <c r="D151" s="2">
        <f>SUM(D147:D150)</f>
        <v>15.899999999999999</v>
      </c>
      <c r="E151" s="2">
        <f>SUM(E147:E150)</f>
        <v>71.97</v>
      </c>
      <c r="F151" s="2">
        <f>SUM(F147:F150)</f>
        <v>502.95</v>
      </c>
      <c r="G151" s="2"/>
      <c r="H151" s="6"/>
    </row>
    <row r="152" spans="1:251" x14ac:dyDescent="0.2">
      <c r="A152" s="104" t="s">
        <v>25</v>
      </c>
      <c r="B152" s="104"/>
      <c r="C152" s="104"/>
      <c r="D152" s="104"/>
      <c r="E152" s="104"/>
      <c r="F152" s="104"/>
      <c r="G152" s="104"/>
      <c r="H152" s="104"/>
    </row>
    <row r="153" spans="1:251" ht="12" customHeight="1" x14ac:dyDescent="0.2">
      <c r="A153" s="6" t="s">
        <v>90</v>
      </c>
      <c r="B153" s="4">
        <v>200</v>
      </c>
      <c r="C153" s="30">
        <v>4.4000000000000004</v>
      </c>
      <c r="D153" s="30">
        <v>4.2</v>
      </c>
      <c r="E153" s="30">
        <v>13.2</v>
      </c>
      <c r="F153" s="30">
        <v>118.6</v>
      </c>
      <c r="G153" s="4" t="s">
        <v>91</v>
      </c>
      <c r="H153" s="13" t="s">
        <v>92</v>
      </c>
    </row>
    <row r="154" spans="1:251" ht="12.75" customHeight="1" x14ac:dyDescent="0.2">
      <c r="A154" s="6" t="s">
        <v>151</v>
      </c>
      <c r="B154" s="7">
        <v>90</v>
      </c>
      <c r="C154" s="5">
        <v>11.32</v>
      </c>
      <c r="D154" s="5">
        <v>12.8</v>
      </c>
      <c r="E154" s="5">
        <v>12.2</v>
      </c>
      <c r="F154" s="5">
        <v>207.8</v>
      </c>
      <c r="G154" s="7" t="s">
        <v>152</v>
      </c>
      <c r="H154" s="21" t="s">
        <v>153</v>
      </c>
    </row>
    <row r="155" spans="1:251" s="25" customFormat="1" ht="20.25" customHeight="1" x14ac:dyDescent="0.2">
      <c r="A155" s="6" t="s">
        <v>125</v>
      </c>
      <c r="B155" s="7">
        <v>150</v>
      </c>
      <c r="C155" s="30">
        <v>3.65</v>
      </c>
      <c r="D155" s="30">
        <v>5.87</v>
      </c>
      <c r="E155" s="30">
        <v>36.68</v>
      </c>
      <c r="F155" s="30">
        <v>209.7</v>
      </c>
      <c r="G155" s="7" t="s">
        <v>126</v>
      </c>
      <c r="H155" s="6" t="s">
        <v>127</v>
      </c>
    </row>
    <row r="156" spans="1:251" x14ac:dyDescent="0.2">
      <c r="A156" s="6" t="s">
        <v>154</v>
      </c>
      <c r="B156" s="7">
        <v>200</v>
      </c>
      <c r="C156" s="5">
        <v>0.16</v>
      </c>
      <c r="D156" s="5">
        <v>0.16</v>
      </c>
      <c r="E156" s="5">
        <v>27.88</v>
      </c>
      <c r="F156" s="5">
        <v>114.6</v>
      </c>
      <c r="G156" s="4" t="s">
        <v>155</v>
      </c>
      <c r="H156" s="9" t="s">
        <v>156</v>
      </c>
    </row>
    <row r="157" spans="1:251" x14ac:dyDescent="0.2">
      <c r="A157" s="3" t="s">
        <v>41</v>
      </c>
      <c r="B157" s="4">
        <v>40</v>
      </c>
      <c r="C157" s="4">
        <v>2.6</v>
      </c>
      <c r="D157" s="4">
        <v>0.4</v>
      </c>
      <c r="E157" s="4">
        <v>17.2</v>
      </c>
      <c r="F157" s="4">
        <v>85</v>
      </c>
      <c r="G157" s="4" t="s">
        <v>69</v>
      </c>
      <c r="H157" s="6" t="s">
        <v>42</v>
      </c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</row>
    <row r="158" spans="1:251" x14ac:dyDescent="0.2">
      <c r="A158" s="3" t="s">
        <v>43</v>
      </c>
      <c r="B158" s="7">
        <v>40</v>
      </c>
      <c r="C158" s="4">
        <v>3.2</v>
      </c>
      <c r="D158" s="4">
        <v>0.4</v>
      </c>
      <c r="E158" s="4">
        <v>20.399999999999999</v>
      </c>
      <c r="F158" s="4">
        <v>100</v>
      </c>
      <c r="G158" s="7" t="s">
        <v>69</v>
      </c>
      <c r="H158" s="9" t="s">
        <v>45</v>
      </c>
    </row>
    <row r="159" spans="1:251" x14ac:dyDescent="0.2">
      <c r="A159" s="16" t="s">
        <v>24</v>
      </c>
      <c r="B159" s="2">
        <f>SUM(B153:B158)</f>
        <v>720</v>
      </c>
      <c r="C159" s="17">
        <f>SUM(C153:C158)</f>
        <v>25.330000000000002</v>
      </c>
      <c r="D159" s="17">
        <f>SUM(D153:D158)</f>
        <v>23.83</v>
      </c>
      <c r="E159" s="17">
        <f>SUM(E153:E158)</f>
        <v>127.56</v>
      </c>
      <c r="F159" s="17">
        <f>SUM(F153:F158)</f>
        <v>835.69999999999993</v>
      </c>
      <c r="G159" s="2"/>
      <c r="H159" s="6"/>
    </row>
    <row r="160" spans="1:251" x14ac:dyDescent="0.2">
      <c r="A160" s="104" t="s">
        <v>83</v>
      </c>
      <c r="B160" s="104"/>
      <c r="C160" s="104"/>
      <c r="D160" s="104"/>
      <c r="E160" s="104"/>
      <c r="F160" s="104"/>
      <c r="G160" s="104"/>
      <c r="H160" s="104"/>
    </row>
    <row r="161" spans="1:251" x14ac:dyDescent="0.2">
      <c r="A161" s="103" t="s">
        <v>2</v>
      </c>
      <c r="B161" s="104" t="s">
        <v>3</v>
      </c>
      <c r="C161" s="104"/>
      <c r="D161" s="104"/>
      <c r="E161" s="104"/>
      <c r="F161" s="104"/>
      <c r="G161" s="103" t="s">
        <v>4</v>
      </c>
      <c r="H161" s="103" t="s">
        <v>5</v>
      </c>
    </row>
    <row r="162" spans="1:251" ht="11.45" customHeight="1" x14ac:dyDescent="0.2">
      <c r="A162" s="103"/>
      <c r="B162" s="2" t="s">
        <v>6</v>
      </c>
      <c r="C162" s="2" t="s">
        <v>7</v>
      </c>
      <c r="D162" s="2" t="s">
        <v>8</v>
      </c>
      <c r="E162" s="2" t="s">
        <v>9</v>
      </c>
      <c r="F162" s="2" t="s">
        <v>10</v>
      </c>
      <c r="G162" s="103"/>
      <c r="H162" s="103"/>
    </row>
    <row r="163" spans="1:251" x14ac:dyDescent="0.2">
      <c r="A163" s="103" t="s">
        <v>11</v>
      </c>
      <c r="B163" s="103"/>
      <c r="C163" s="106"/>
      <c r="D163" s="106"/>
      <c r="E163" s="106"/>
      <c r="F163" s="106"/>
      <c r="G163" s="103"/>
      <c r="H163" s="103"/>
    </row>
    <row r="164" spans="1:251" ht="12.75" customHeight="1" x14ac:dyDescent="0.2">
      <c r="A164" s="6" t="s">
        <v>157</v>
      </c>
      <c r="B164" s="4">
        <v>150</v>
      </c>
      <c r="C164" s="30">
        <v>18.63</v>
      </c>
      <c r="D164" s="30">
        <v>9.93</v>
      </c>
      <c r="E164" s="30">
        <v>41.77</v>
      </c>
      <c r="F164" s="30">
        <v>331.5</v>
      </c>
      <c r="G164" s="7" t="s">
        <v>158</v>
      </c>
      <c r="H164" s="6" t="s">
        <v>159</v>
      </c>
    </row>
    <row r="165" spans="1:251" x14ac:dyDescent="0.2">
      <c r="A165" s="6" t="s">
        <v>160</v>
      </c>
      <c r="B165" s="28">
        <v>30</v>
      </c>
      <c r="C165" s="11">
        <v>3.09</v>
      </c>
      <c r="D165" s="11">
        <v>5.64</v>
      </c>
      <c r="E165" s="11">
        <v>24.53</v>
      </c>
      <c r="F165" s="11">
        <v>131.74</v>
      </c>
      <c r="G165" s="19" t="s">
        <v>161</v>
      </c>
      <c r="H165" s="21" t="s">
        <v>162</v>
      </c>
    </row>
    <row r="166" spans="1:251" s="25" customFormat="1" x14ac:dyDescent="0.2">
      <c r="A166" s="6" t="s">
        <v>51</v>
      </c>
      <c r="B166" s="7">
        <v>100</v>
      </c>
      <c r="C166" s="26">
        <v>0.4</v>
      </c>
      <c r="D166" s="26">
        <v>0.4</v>
      </c>
      <c r="E166" s="26">
        <f>19.6/2</f>
        <v>9.8000000000000007</v>
      </c>
      <c r="F166" s="26">
        <f>94/2</f>
        <v>47</v>
      </c>
      <c r="G166" s="7" t="s">
        <v>52</v>
      </c>
      <c r="H166" s="6" t="s">
        <v>53</v>
      </c>
    </row>
    <row r="167" spans="1:251" x14ac:dyDescent="0.2">
      <c r="A167" s="20" t="s">
        <v>54</v>
      </c>
      <c r="B167" s="4">
        <v>222</v>
      </c>
      <c r="C167" s="7">
        <v>0.13</v>
      </c>
      <c r="D167" s="7">
        <v>0.02</v>
      </c>
      <c r="E167" s="7">
        <v>15.2</v>
      </c>
      <c r="F167" s="7">
        <v>62</v>
      </c>
      <c r="G167" s="7" t="s">
        <v>55</v>
      </c>
      <c r="H167" s="3" t="s">
        <v>56</v>
      </c>
    </row>
    <row r="168" spans="1:251" x14ac:dyDescent="0.2">
      <c r="A168" s="16" t="s">
        <v>24</v>
      </c>
      <c r="B168" s="2">
        <f>SUM(B164:B167)</f>
        <v>502</v>
      </c>
      <c r="C168" s="2">
        <f>SUM(C164:C167)</f>
        <v>22.249999999999996</v>
      </c>
      <c r="D168" s="2">
        <f>SUM(D164:D167)</f>
        <v>15.99</v>
      </c>
      <c r="E168" s="2">
        <f>SUM(E164:E167)</f>
        <v>91.300000000000011</v>
      </c>
      <c r="F168" s="2">
        <f>SUM(F164:F167)</f>
        <v>572.24</v>
      </c>
      <c r="G168" s="2"/>
      <c r="H168" s="6"/>
    </row>
    <row r="169" spans="1:251" x14ac:dyDescent="0.2">
      <c r="A169" s="104" t="s">
        <v>25</v>
      </c>
      <c r="B169" s="104"/>
      <c r="C169" s="104"/>
      <c r="D169" s="104"/>
      <c r="E169" s="104"/>
      <c r="F169" s="104"/>
      <c r="G169" s="104"/>
      <c r="H169" s="104"/>
    </row>
    <row r="170" spans="1:251" ht="12.75" customHeight="1" x14ac:dyDescent="0.2">
      <c r="A170" s="6" t="s">
        <v>26</v>
      </c>
      <c r="B170" s="4">
        <v>200</v>
      </c>
      <c r="C170" s="5">
        <v>1.2</v>
      </c>
      <c r="D170" s="5">
        <v>5.52</v>
      </c>
      <c r="E170" s="5">
        <v>7.5</v>
      </c>
      <c r="F170" s="5">
        <v>77.010000000000005</v>
      </c>
      <c r="G170" s="4" t="s">
        <v>27</v>
      </c>
      <c r="H170" s="20" t="s">
        <v>28</v>
      </c>
    </row>
    <row r="171" spans="1:251" x14ac:dyDescent="0.2">
      <c r="A171" s="3" t="s">
        <v>93</v>
      </c>
      <c r="B171" s="7">
        <v>90</v>
      </c>
      <c r="C171" s="4">
        <v>11.52</v>
      </c>
      <c r="D171" s="4">
        <v>13</v>
      </c>
      <c r="E171" s="4">
        <v>4.05</v>
      </c>
      <c r="F171" s="4">
        <v>189.6</v>
      </c>
      <c r="G171" s="7" t="s">
        <v>94</v>
      </c>
      <c r="H171" s="6" t="s">
        <v>95</v>
      </c>
    </row>
    <row r="172" spans="1:251" ht="13.5" customHeight="1" x14ac:dyDescent="0.2">
      <c r="A172" s="6" t="s">
        <v>63</v>
      </c>
      <c r="B172" s="7">
        <v>150</v>
      </c>
      <c r="C172" s="7">
        <v>5.52</v>
      </c>
      <c r="D172" s="7">
        <v>4.51</v>
      </c>
      <c r="E172" s="7">
        <v>26.45</v>
      </c>
      <c r="F172" s="7">
        <v>168.45</v>
      </c>
      <c r="G172" s="7" t="s">
        <v>64</v>
      </c>
      <c r="H172" s="6" t="s">
        <v>65</v>
      </c>
    </row>
    <row r="173" spans="1:251" x14ac:dyDescent="0.2">
      <c r="A173" s="6" t="s">
        <v>38</v>
      </c>
      <c r="B173" s="7">
        <v>200</v>
      </c>
      <c r="C173" s="4">
        <v>0.15</v>
      </c>
      <c r="D173" s="4">
        <v>0.06</v>
      </c>
      <c r="E173" s="4">
        <v>20.65</v>
      </c>
      <c r="F173" s="4">
        <v>82.9</v>
      </c>
      <c r="G173" s="4" t="s">
        <v>39</v>
      </c>
      <c r="H173" s="9" t="s">
        <v>40</v>
      </c>
    </row>
    <row r="174" spans="1:251" x14ac:dyDescent="0.2">
      <c r="A174" s="3" t="s">
        <v>41</v>
      </c>
      <c r="B174" s="4">
        <v>40</v>
      </c>
      <c r="C174" s="4">
        <v>2.6</v>
      </c>
      <c r="D174" s="4">
        <v>0.4</v>
      </c>
      <c r="E174" s="4">
        <v>17.2</v>
      </c>
      <c r="F174" s="4">
        <v>85</v>
      </c>
      <c r="G174" s="4" t="s">
        <v>69</v>
      </c>
      <c r="H174" s="6" t="s">
        <v>42</v>
      </c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</row>
    <row r="175" spans="1:251" x14ac:dyDescent="0.2">
      <c r="A175" s="3" t="s">
        <v>43</v>
      </c>
      <c r="B175" s="7">
        <v>50</v>
      </c>
      <c r="C175" s="5">
        <v>4</v>
      </c>
      <c r="D175" s="5">
        <v>0.5</v>
      </c>
      <c r="E175" s="5">
        <v>25.5</v>
      </c>
      <c r="F175" s="5">
        <v>125</v>
      </c>
      <c r="G175" s="7" t="s">
        <v>44</v>
      </c>
      <c r="H175" s="9" t="s">
        <v>45</v>
      </c>
    </row>
    <row r="176" spans="1:251" x14ac:dyDescent="0.2">
      <c r="A176" s="16" t="s">
        <v>24</v>
      </c>
      <c r="B176" s="2">
        <f>SUM(B170:B175)</f>
        <v>730</v>
      </c>
      <c r="C176" s="17">
        <f>SUM(C170:C175)</f>
        <v>24.99</v>
      </c>
      <c r="D176" s="17">
        <f>SUM(D170:D175)</f>
        <v>23.99</v>
      </c>
      <c r="E176" s="17">
        <f>SUM(E170:E175)</f>
        <v>101.35</v>
      </c>
      <c r="F176" s="17">
        <f>SUM(F170:F175)</f>
        <v>727.96</v>
      </c>
      <c r="G176" s="2"/>
      <c r="H176" s="6"/>
    </row>
    <row r="177" spans="1:8" x14ac:dyDescent="0.2">
      <c r="A177" s="104" t="s">
        <v>101</v>
      </c>
      <c r="B177" s="104"/>
      <c r="C177" s="104"/>
      <c r="D177" s="104"/>
      <c r="E177" s="104"/>
      <c r="F177" s="104"/>
      <c r="G177" s="104"/>
      <c r="H177" s="104"/>
    </row>
    <row r="178" spans="1:8" x14ac:dyDescent="0.2">
      <c r="A178" s="103" t="s">
        <v>2</v>
      </c>
      <c r="B178" s="104" t="s">
        <v>3</v>
      </c>
      <c r="C178" s="104"/>
      <c r="D178" s="104"/>
      <c r="E178" s="104"/>
      <c r="F178" s="104"/>
      <c r="G178" s="103" t="s">
        <v>4</v>
      </c>
      <c r="H178" s="103" t="s">
        <v>5</v>
      </c>
    </row>
    <row r="179" spans="1:8" ht="11.45" customHeight="1" x14ac:dyDescent="0.2">
      <c r="A179" s="103"/>
      <c r="B179" s="2" t="s">
        <v>6</v>
      </c>
      <c r="C179" s="2" t="s">
        <v>7</v>
      </c>
      <c r="D179" s="2" t="s">
        <v>8</v>
      </c>
      <c r="E179" s="2" t="s">
        <v>9</v>
      </c>
      <c r="F179" s="2" t="s">
        <v>10</v>
      </c>
      <c r="G179" s="103"/>
      <c r="H179" s="103"/>
    </row>
    <row r="180" spans="1:8" x14ac:dyDescent="0.2">
      <c r="A180" s="103" t="s">
        <v>11</v>
      </c>
      <c r="B180" s="103"/>
      <c r="C180" s="103"/>
      <c r="D180" s="103"/>
      <c r="E180" s="103"/>
      <c r="F180" s="103"/>
      <c r="G180" s="103"/>
      <c r="H180" s="103"/>
    </row>
    <row r="181" spans="1:8" s="44" customFormat="1" x14ac:dyDescent="0.2">
      <c r="A181" s="41" t="s">
        <v>163</v>
      </c>
      <c r="B181" s="42">
        <v>90</v>
      </c>
      <c r="C181" s="11">
        <f>11.3*0.9</f>
        <v>10.170000000000002</v>
      </c>
      <c r="D181" s="11">
        <f>19.5*0.9</f>
        <v>17.55</v>
      </c>
      <c r="E181" s="11">
        <f>2.9*0.9</f>
        <v>2.61</v>
      </c>
      <c r="F181" s="11">
        <f>230.7*0.9</f>
        <v>207.63</v>
      </c>
      <c r="G181" s="43" t="s">
        <v>164</v>
      </c>
      <c r="H181" s="31" t="s">
        <v>165</v>
      </c>
    </row>
    <row r="182" spans="1:8" ht="12" customHeight="1" x14ac:dyDescent="0.2">
      <c r="A182" s="3" t="s">
        <v>96</v>
      </c>
      <c r="B182" s="4">
        <v>150</v>
      </c>
      <c r="C182" s="26">
        <v>8.6</v>
      </c>
      <c r="D182" s="26">
        <v>6.09</v>
      </c>
      <c r="E182" s="26">
        <v>38.64</v>
      </c>
      <c r="F182" s="26">
        <v>243.75</v>
      </c>
      <c r="G182" s="7" t="s">
        <v>97</v>
      </c>
      <c r="H182" s="9" t="s">
        <v>98</v>
      </c>
    </row>
    <row r="183" spans="1:8" x14ac:dyDescent="0.2">
      <c r="A183" s="3" t="s">
        <v>43</v>
      </c>
      <c r="B183" s="28">
        <v>50</v>
      </c>
      <c r="C183" s="11">
        <v>4</v>
      </c>
      <c r="D183" s="11">
        <v>0.5</v>
      </c>
      <c r="E183" s="11">
        <v>25.5</v>
      </c>
      <c r="F183" s="11">
        <v>125</v>
      </c>
      <c r="G183" s="29" t="s">
        <v>44</v>
      </c>
      <c r="H183" s="9" t="s">
        <v>45</v>
      </c>
    </row>
    <row r="184" spans="1:8" ht="12" customHeight="1" x14ac:dyDescent="0.2">
      <c r="A184" s="9" t="s">
        <v>21</v>
      </c>
      <c r="B184" s="7">
        <v>215</v>
      </c>
      <c r="C184" s="15">
        <v>7.0000000000000007E-2</v>
      </c>
      <c r="D184" s="15">
        <v>0.02</v>
      </c>
      <c r="E184" s="15">
        <v>15</v>
      </c>
      <c r="F184" s="15">
        <v>60</v>
      </c>
      <c r="G184" s="7" t="s">
        <v>22</v>
      </c>
      <c r="H184" s="6" t="s">
        <v>23</v>
      </c>
    </row>
    <row r="185" spans="1:8" ht="13.5" customHeight="1" x14ac:dyDescent="0.2">
      <c r="A185" s="16" t="s">
        <v>24</v>
      </c>
      <c r="B185" s="2">
        <f>SUM(B181:B184)</f>
        <v>505</v>
      </c>
      <c r="C185" s="17">
        <f>SUM(C181:C184)</f>
        <v>22.840000000000003</v>
      </c>
      <c r="D185" s="17">
        <f>SUM(D181:D184)</f>
        <v>24.16</v>
      </c>
      <c r="E185" s="17">
        <f>SUM(E181:E184)</f>
        <v>81.75</v>
      </c>
      <c r="F185" s="17">
        <f>SUM(F181:F184)</f>
        <v>636.38</v>
      </c>
      <c r="G185" s="2"/>
      <c r="H185" s="6"/>
    </row>
    <row r="186" spans="1:8" x14ac:dyDescent="0.2">
      <c r="A186" s="104" t="s">
        <v>25</v>
      </c>
      <c r="B186" s="104"/>
      <c r="C186" s="105"/>
      <c r="D186" s="105"/>
      <c r="E186" s="105"/>
      <c r="F186" s="105"/>
      <c r="G186" s="104"/>
      <c r="H186" s="104"/>
    </row>
    <row r="187" spans="1:8" ht="12.75" customHeight="1" x14ac:dyDescent="0.2">
      <c r="A187" s="6" t="s">
        <v>166</v>
      </c>
      <c r="B187" s="10">
        <v>200</v>
      </c>
      <c r="C187" s="11">
        <v>1.58</v>
      </c>
      <c r="D187" s="11">
        <v>2.97</v>
      </c>
      <c r="E187" s="11">
        <v>9.69</v>
      </c>
      <c r="F187" s="11">
        <v>68.599999999999994</v>
      </c>
      <c r="G187" s="19">
        <v>101</v>
      </c>
      <c r="H187" s="31" t="s">
        <v>167</v>
      </c>
    </row>
    <row r="188" spans="1:8" x14ac:dyDescent="0.2">
      <c r="A188" s="6" t="s">
        <v>168</v>
      </c>
      <c r="B188" s="28">
        <v>90</v>
      </c>
      <c r="C188" s="47">
        <v>15.9</v>
      </c>
      <c r="D188" s="47">
        <v>6.5</v>
      </c>
      <c r="E188" s="47">
        <v>11.7</v>
      </c>
      <c r="F188" s="47">
        <v>172.5</v>
      </c>
      <c r="G188" s="19" t="s">
        <v>169</v>
      </c>
      <c r="H188" s="9" t="s">
        <v>170</v>
      </c>
    </row>
    <row r="189" spans="1:8" ht="12" customHeight="1" x14ac:dyDescent="0.2">
      <c r="A189" s="6" t="s">
        <v>32</v>
      </c>
      <c r="B189" s="7">
        <v>5</v>
      </c>
      <c r="C189" s="5">
        <v>0.04</v>
      </c>
      <c r="D189" s="5">
        <v>3.6</v>
      </c>
      <c r="E189" s="5">
        <v>0.06</v>
      </c>
      <c r="F189" s="5">
        <v>33</v>
      </c>
      <c r="G189" s="4" t="s">
        <v>33</v>
      </c>
      <c r="H189" s="21" t="s">
        <v>34</v>
      </c>
    </row>
    <row r="190" spans="1:8" ht="13.5" customHeight="1" x14ac:dyDescent="0.2">
      <c r="A190" s="9" t="s">
        <v>35</v>
      </c>
      <c r="B190" s="7">
        <v>150</v>
      </c>
      <c r="C190" s="22">
        <v>3.06</v>
      </c>
      <c r="D190" s="22">
        <v>4.8</v>
      </c>
      <c r="E190" s="22">
        <v>20.440000000000001</v>
      </c>
      <c r="F190" s="22">
        <v>137.25</v>
      </c>
      <c r="G190" s="7" t="s">
        <v>36</v>
      </c>
      <c r="H190" s="9" t="s">
        <v>37</v>
      </c>
    </row>
    <row r="191" spans="1:8" ht="20.25" customHeight="1" x14ac:dyDescent="0.2">
      <c r="A191" s="3" t="s">
        <v>110</v>
      </c>
      <c r="B191" s="4">
        <v>60</v>
      </c>
      <c r="C191" s="4">
        <v>0.99</v>
      </c>
      <c r="D191" s="4">
        <v>5.03</v>
      </c>
      <c r="E191" s="4">
        <v>3.7</v>
      </c>
      <c r="F191" s="4">
        <v>61.45</v>
      </c>
      <c r="G191" s="4">
        <v>306</v>
      </c>
      <c r="H191" s="9" t="s">
        <v>111</v>
      </c>
    </row>
    <row r="192" spans="1:8" x14ac:dyDescent="0.2">
      <c r="A192" s="6" t="s">
        <v>171</v>
      </c>
      <c r="B192" s="7">
        <v>200</v>
      </c>
      <c r="C192" s="7">
        <v>0</v>
      </c>
      <c r="D192" s="7">
        <v>0</v>
      </c>
      <c r="E192" s="7">
        <v>19.97</v>
      </c>
      <c r="F192" s="7">
        <v>76</v>
      </c>
      <c r="G192" s="7" t="s">
        <v>172</v>
      </c>
      <c r="H192" s="9" t="s">
        <v>82</v>
      </c>
    </row>
    <row r="193" spans="1:251" x14ac:dyDescent="0.2">
      <c r="A193" s="3" t="s">
        <v>41</v>
      </c>
      <c r="B193" s="4">
        <v>40</v>
      </c>
      <c r="C193" s="4">
        <v>2.6</v>
      </c>
      <c r="D193" s="4">
        <v>0.4</v>
      </c>
      <c r="E193" s="4">
        <v>17.2</v>
      </c>
      <c r="F193" s="4">
        <v>85</v>
      </c>
      <c r="G193" s="4" t="s">
        <v>69</v>
      </c>
      <c r="H193" s="6" t="s">
        <v>42</v>
      </c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</row>
    <row r="194" spans="1:251" x14ac:dyDescent="0.2">
      <c r="A194" s="3" t="s">
        <v>43</v>
      </c>
      <c r="B194" s="7">
        <v>40</v>
      </c>
      <c r="C194" s="4">
        <v>3.2</v>
      </c>
      <c r="D194" s="4">
        <v>0.4</v>
      </c>
      <c r="E194" s="4">
        <v>20.399999999999999</v>
      </c>
      <c r="F194" s="4">
        <v>100</v>
      </c>
      <c r="G194" s="7" t="s">
        <v>69</v>
      </c>
      <c r="H194" s="9" t="s">
        <v>45</v>
      </c>
    </row>
    <row r="195" spans="1:251" x14ac:dyDescent="0.2">
      <c r="A195" s="16" t="s">
        <v>24</v>
      </c>
      <c r="B195" s="2">
        <f>SUM(B187:B194)</f>
        <v>785</v>
      </c>
      <c r="C195" s="17">
        <f>SUM(C187:C194)</f>
        <v>27.369999999999997</v>
      </c>
      <c r="D195" s="17">
        <f>SUM(D187:D194)</f>
        <v>23.7</v>
      </c>
      <c r="E195" s="17">
        <f>SUM(E187:E194)</f>
        <v>103.16</v>
      </c>
      <c r="F195" s="17">
        <f>SUM(F187:F194)</f>
        <v>733.8</v>
      </c>
      <c r="G195" s="2"/>
      <c r="H195" s="6"/>
    </row>
    <row r="196" spans="1:251" x14ac:dyDescent="0.2">
      <c r="A196" s="104" t="s">
        <v>112</v>
      </c>
      <c r="B196" s="104"/>
      <c r="C196" s="104"/>
      <c r="D196" s="104"/>
      <c r="E196" s="104"/>
      <c r="F196" s="104"/>
      <c r="G196" s="104"/>
      <c r="H196" s="104"/>
    </row>
    <row r="197" spans="1:251" x14ac:dyDescent="0.2">
      <c r="A197" s="103" t="s">
        <v>2</v>
      </c>
      <c r="B197" s="104" t="s">
        <v>3</v>
      </c>
      <c r="C197" s="104"/>
      <c r="D197" s="104"/>
      <c r="E197" s="104"/>
      <c r="F197" s="104"/>
      <c r="G197" s="103" t="s">
        <v>4</v>
      </c>
      <c r="H197" s="103" t="s">
        <v>5</v>
      </c>
    </row>
    <row r="198" spans="1:251" ht="11.45" customHeight="1" x14ac:dyDescent="0.2">
      <c r="A198" s="103"/>
      <c r="B198" s="2" t="s">
        <v>6</v>
      </c>
      <c r="C198" s="2" t="s">
        <v>7</v>
      </c>
      <c r="D198" s="2" t="s">
        <v>8</v>
      </c>
      <c r="E198" s="2" t="s">
        <v>9</v>
      </c>
      <c r="F198" s="2" t="s">
        <v>10</v>
      </c>
      <c r="G198" s="103"/>
      <c r="H198" s="103"/>
    </row>
    <row r="199" spans="1:251" x14ac:dyDescent="0.2">
      <c r="A199" s="103" t="s">
        <v>11</v>
      </c>
      <c r="B199" s="103"/>
      <c r="C199" s="103"/>
      <c r="D199" s="103"/>
      <c r="E199" s="103"/>
      <c r="F199" s="103"/>
      <c r="G199" s="103"/>
      <c r="H199" s="103"/>
    </row>
    <row r="200" spans="1:251" ht="12.75" customHeight="1" x14ac:dyDescent="0.2">
      <c r="A200" s="48" t="s">
        <v>173</v>
      </c>
      <c r="B200" s="5">
        <v>205</v>
      </c>
      <c r="C200" s="5">
        <v>6.12</v>
      </c>
      <c r="D200" s="5">
        <v>5.56</v>
      </c>
      <c r="E200" s="5">
        <v>50.64</v>
      </c>
      <c r="F200" s="5">
        <v>272.32</v>
      </c>
      <c r="G200" s="5">
        <v>117</v>
      </c>
      <c r="H200" s="48" t="s">
        <v>174</v>
      </c>
    </row>
    <row r="201" spans="1:251" ht="11.45" customHeight="1" x14ac:dyDescent="0.2">
      <c r="A201" s="6" t="s">
        <v>15</v>
      </c>
      <c r="B201" s="7">
        <v>30</v>
      </c>
      <c r="C201" s="5">
        <f>4.64/20*30</f>
        <v>6.9599999999999991</v>
      </c>
      <c r="D201" s="5">
        <f>5.9/20*30</f>
        <v>8.8500000000000014</v>
      </c>
      <c r="E201" s="5">
        <v>0</v>
      </c>
      <c r="F201" s="5">
        <f>72/20*30</f>
        <v>108</v>
      </c>
      <c r="G201" s="4" t="s">
        <v>16</v>
      </c>
      <c r="H201" s="6" t="s">
        <v>17</v>
      </c>
    </row>
    <row r="202" spans="1:251" x14ac:dyDescent="0.2">
      <c r="A202" s="9" t="s">
        <v>18</v>
      </c>
      <c r="B202" s="4">
        <v>50</v>
      </c>
      <c r="C202" s="5">
        <v>4.75</v>
      </c>
      <c r="D202" s="5">
        <v>1.5</v>
      </c>
      <c r="E202" s="5">
        <v>26</v>
      </c>
      <c r="F202" s="5">
        <v>132.5</v>
      </c>
      <c r="G202" s="7" t="s">
        <v>19</v>
      </c>
      <c r="H202" s="13" t="s">
        <v>20</v>
      </c>
    </row>
    <row r="203" spans="1:251" x14ac:dyDescent="0.2">
      <c r="A203" s="20" t="s">
        <v>54</v>
      </c>
      <c r="B203" s="4">
        <v>222</v>
      </c>
      <c r="C203" s="7">
        <v>0.13</v>
      </c>
      <c r="D203" s="7">
        <v>0.02</v>
      </c>
      <c r="E203" s="7">
        <v>15.2</v>
      </c>
      <c r="F203" s="7">
        <v>62</v>
      </c>
      <c r="G203" s="7" t="s">
        <v>55</v>
      </c>
      <c r="H203" s="3" t="s">
        <v>56</v>
      </c>
    </row>
    <row r="204" spans="1:251" x14ac:dyDescent="0.2">
      <c r="A204" s="16" t="s">
        <v>24</v>
      </c>
      <c r="B204" s="2">
        <f>SUM(B200:B203)</f>
        <v>507</v>
      </c>
      <c r="C204" s="17">
        <f>SUM(C200:C203)</f>
        <v>17.959999999999997</v>
      </c>
      <c r="D204" s="17">
        <f>SUM(D200:D203)</f>
        <v>15.93</v>
      </c>
      <c r="E204" s="17">
        <f>SUM(E200:E203)</f>
        <v>91.84</v>
      </c>
      <c r="F204" s="17">
        <f>SUM(F200:F203)</f>
        <v>574.81999999999994</v>
      </c>
      <c r="G204" s="2"/>
      <c r="H204" s="6"/>
    </row>
    <row r="205" spans="1:251" x14ac:dyDescent="0.2">
      <c r="A205" s="104" t="s">
        <v>25</v>
      </c>
      <c r="B205" s="104"/>
      <c r="C205" s="104"/>
      <c r="D205" s="104"/>
      <c r="E205" s="104"/>
      <c r="F205" s="104"/>
      <c r="G205" s="104"/>
      <c r="H205" s="104"/>
    </row>
    <row r="206" spans="1:251" x14ac:dyDescent="0.2">
      <c r="A206" s="6" t="s">
        <v>175</v>
      </c>
      <c r="B206" s="7">
        <v>200</v>
      </c>
      <c r="C206" s="4">
        <v>1.53</v>
      </c>
      <c r="D206" s="4">
        <v>5.0999999999999996</v>
      </c>
      <c r="E206" s="4">
        <v>8</v>
      </c>
      <c r="F206" s="4">
        <v>83.9</v>
      </c>
      <c r="G206" s="4" t="s">
        <v>176</v>
      </c>
      <c r="H206" s="9" t="s">
        <v>177</v>
      </c>
    </row>
    <row r="207" spans="1:251" x14ac:dyDescent="0.2">
      <c r="A207" s="9" t="s">
        <v>113</v>
      </c>
      <c r="B207" s="28">
        <v>90</v>
      </c>
      <c r="C207" s="11">
        <v>11.4</v>
      </c>
      <c r="D207" s="11">
        <v>6.98</v>
      </c>
      <c r="E207" s="11">
        <v>13.1</v>
      </c>
      <c r="F207" s="11">
        <v>159.84</v>
      </c>
      <c r="G207" s="12" t="s">
        <v>114</v>
      </c>
      <c r="H207" s="31" t="s">
        <v>115</v>
      </c>
    </row>
    <row r="208" spans="1:251" x14ac:dyDescent="0.2">
      <c r="A208" s="6" t="s">
        <v>116</v>
      </c>
      <c r="B208" s="7">
        <v>150</v>
      </c>
      <c r="C208" s="5">
        <v>2.6</v>
      </c>
      <c r="D208" s="5">
        <v>11.8</v>
      </c>
      <c r="E208" s="5">
        <v>13.81</v>
      </c>
      <c r="F208" s="5">
        <v>163.5</v>
      </c>
      <c r="G208" s="7" t="s">
        <v>117</v>
      </c>
      <c r="H208" s="21" t="s">
        <v>118</v>
      </c>
    </row>
    <row r="209" spans="1:251" x14ac:dyDescent="0.2">
      <c r="A209" s="6" t="s">
        <v>128</v>
      </c>
      <c r="B209" s="28">
        <v>200</v>
      </c>
      <c r="C209" s="11">
        <v>0.33</v>
      </c>
      <c r="D209" s="11">
        <v>0</v>
      </c>
      <c r="E209" s="11">
        <v>22.78</v>
      </c>
      <c r="F209" s="11">
        <v>94.44</v>
      </c>
      <c r="G209" s="12" t="s">
        <v>129</v>
      </c>
      <c r="H209" s="9" t="s">
        <v>130</v>
      </c>
    </row>
    <row r="210" spans="1:251" x14ac:dyDescent="0.2">
      <c r="A210" s="3" t="s">
        <v>41</v>
      </c>
      <c r="B210" s="10">
        <v>50</v>
      </c>
      <c r="C210" s="40">
        <v>3.3</v>
      </c>
      <c r="D210" s="40">
        <v>0.5</v>
      </c>
      <c r="E210" s="40">
        <v>21.5</v>
      </c>
      <c r="F210" s="40">
        <v>106.3</v>
      </c>
      <c r="G210" s="7" t="s">
        <v>44</v>
      </c>
      <c r="H210" s="6" t="s">
        <v>42</v>
      </c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</row>
    <row r="211" spans="1:251" x14ac:dyDescent="0.2">
      <c r="A211" s="3" t="s">
        <v>43</v>
      </c>
      <c r="B211" s="7">
        <v>50</v>
      </c>
      <c r="C211" s="5">
        <v>4</v>
      </c>
      <c r="D211" s="5">
        <v>0.5</v>
      </c>
      <c r="E211" s="5">
        <v>25.5</v>
      </c>
      <c r="F211" s="5">
        <v>125</v>
      </c>
      <c r="G211" s="7" t="s">
        <v>44</v>
      </c>
      <c r="H211" s="9" t="s">
        <v>45</v>
      </c>
    </row>
    <row r="212" spans="1:251" x14ac:dyDescent="0.2">
      <c r="A212" s="16" t="s">
        <v>24</v>
      </c>
      <c r="B212" s="2">
        <f>SUM(B206:B211)</f>
        <v>740</v>
      </c>
      <c r="C212" s="17">
        <f>SUM(C206:C211)</f>
        <v>23.16</v>
      </c>
      <c r="D212" s="17">
        <f>SUM(D206:D211)</f>
        <v>24.880000000000003</v>
      </c>
      <c r="E212" s="17">
        <f>SUM(E206:E211)</f>
        <v>104.69</v>
      </c>
      <c r="F212" s="17">
        <f>SUM(F206:F211)</f>
        <v>732.98</v>
      </c>
      <c r="G212" s="2"/>
      <c r="H212" s="6"/>
    </row>
  </sheetData>
  <mergeCells count="86">
    <mergeCell ref="A1:H1"/>
    <mergeCell ref="A2:H2"/>
    <mergeCell ref="A3:A4"/>
    <mergeCell ref="B3:F3"/>
    <mergeCell ref="G3:G4"/>
    <mergeCell ref="H3:H4"/>
    <mergeCell ref="A5:H5"/>
    <mergeCell ref="A11:H11"/>
    <mergeCell ref="A20:H20"/>
    <mergeCell ref="A21:A22"/>
    <mergeCell ref="B21:F21"/>
    <mergeCell ref="G21:G22"/>
    <mergeCell ref="H21:H22"/>
    <mergeCell ref="A23:H23"/>
    <mergeCell ref="A29:H29"/>
    <mergeCell ref="A37:H37"/>
    <mergeCell ref="A38:A39"/>
    <mergeCell ref="B38:F38"/>
    <mergeCell ref="G38:G39"/>
    <mergeCell ref="H38:H39"/>
    <mergeCell ref="A40:H40"/>
    <mergeCell ref="A46:H46"/>
    <mergeCell ref="A54:H54"/>
    <mergeCell ref="A55:A56"/>
    <mergeCell ref="B55:F55"/>
    <mergeCell ref="G55:G56"/>
    <mergeCell ref="H55:H56"/>
    <mergeCell ref="A57:H57"/>
    <mergeCell ref="A63:H63"/>
    <mergeCell ref="A71:H71"/>
    <mergeCell ref="A72:A73"/>
    <mergeCell ref="B72:F72"/>
    <mergeCell ref="G72:G73"/>
    <mergeCell ref="H72:H73"/>
    <mergeCell ref="A74:H74"/>
    <mergeCell ref="A80:H80"/>
    <mergeCell ref="A89:H89"/>
    <mergeCell ref="A90:A91"/>
    <mergeCell ref="B90:F90"/>
    <mergeCell ref="G90:G91"/>
    <mergeCell ref="H90:H91"/>
    <mergeCell ref="A92:H92"/>
    <mergeCell ref="A98:H98"/>
    <mergeCell ref="A107:H107"/>
    <mergeCell ref="A108:H108"/>
    <mergeCell ref="A109:A110"/>
    <mergeCell ref="B109:F109"/>
    <mergeCell ref="G109:G110"/>
    <mergeCell ref="H109:H110"/>
    <mergeCell ref="A111:H111"/>
    <mergeCell ref="A117:H117"/>
    <mergeCell ref="A125:H125"/>
    <mergeCell ref="A126:A127"/>
    <mergeCell ref="B126:F126"/>
    <mergeCell ref="G126:G127"/>
    <mergeCell ref="H126:H127"/>
    <mergeCell ref="A128:H128"/>
    <mergeCell ref="A135:H135"/>
    <mergeCell ref="A143:H143"/>
    <mergeCell ref="A144:A145"/>
    <mergeCell ref="B144:F144"/>
    <mergeCell ref="G144:G145"/>
    <mergeCell ref="H144:H145"/>
    <mergeCell ref="A146:H146"/>
    <mergeCell ref="A152:H152"/>
    <mergeCell ref="A160:H160"/>
    <mergeCell ref="A161:A162"/>
    <mergeCell ref="B161:F161"/>
    <mergeCell ref="G161:G162"/>
    <mergeCell ref="H161:H162"/>
    <mergeCell ref="A163:H163"/>
    <mergeCell ref="A169:H169"/>
    <mergeCell ref="A177:H177"/>
    <mergeCell ref="A178:A179"/>
    <mergeCell ref="B178:F178"/>
    <mergeCell ref="G178:G179"/>
    <mergeCell ref="H178:H179"/>
    <mergeCell ref="A199:H199"/>
    <mergeCell ref="A205:H205"/>
    <mergeCell ref="A180:H180"/>
    <mergeCell ref="A186:H186"/>
    <mergeCell ref="A196:H196"/>
    <mergeCell ref="A197:A198"/>
    <mergeCell ref="B197:F197"/>
    <mergeCell ref="G197:G198"/>
    <mergeCell ref="H197:H198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DDD7-2647-4974-8F36-FCF5B058ABA9}">
  <dimension ref="A1:IV290"/>
  <sheetViews>
    <sheetView tabSelected="1" zoomScale="130" zoomScaleNormal="130" workbookViewId="0">
      <selection activeCell="Q24" sqref="Q24"/>
    </sheetView>
  </sheetViews>
  <sheetFormatPr defaultRowHeight="11.25" x14ac:dyDescent="0.2"/>
  <cols>
    <col min="1" max="1" width="32.7109375" style="1" customWidth="1"/>
    <col min="2" max="2" width="7.7109375" style="1" customWidth="1"/>
    <col min="3" max="3" width="8" style="1" customWidth="1"/>
    <col min="4" max="4" width="8.140625" style="1" customWidth="1"/>
    <col min="5" max="5" width="9.42578125" style="1" customWidth="1"/>
    <col min="6" max="11" width="7.7109375" style="1" customWidth="1"/>
    <col min="12" max="12" width="8.42578125" style="1" customWidth="1"/>
    <col min="13" max="13" width="18.7109375" style="1" customWidth="1"/>
    <col min="14" max="256" width="9.140625" style="1"/>
    <col min="257" max="257" width="32.7109375" style="1" customWidth="1"/>
    <col min="258" max="258" width="7.7109375" style="1" customWidth="1"/>
    <col min="259" max="259" width="8" style="1" customWidth="1"/>
    <col min="260" max="260" width="8.140625" style="1" customWidth="1"/>
    <col min="261" max="261" width="9.42578125" style="1" customWidth="1"/>
    <col min="262" max="267" width="7.7109375" style="1" customWidth="1"/>
    <col min="268" max="268" width="8.42578125" style="1" customWidth="1"/>
    <col min="269" max="269" width="17.28515625" style="1" customWidth="1"/>
    <col min="270" max="512" width="9.140625" style="1"/>
    <col min="513" max="513" width="32.7109375" style="1" customWidth="1"/>
    <col min="514" max="514" width="7.7109375" style="1" customWidth="1"/>
    <col min="515" max="515" width="8" style="1" customWidth="1"/>
    <col min="516" max="516" width="8.140625" style="1" customWidth="1"/>
    <col min="517" max="517" width="9.42578125" style="1" customWidth="1"/>
    <col min="518" max="523" width="7.7109375" style="1" customWidth="1"/>
    <col min="524" max="524" width="8.42578125" style="1" customWidth="1"/>
    <col min="525" max="525" width="17.28515625" style="1" customWidth="1"/>
    <col min="526" max="768" width="9.140625" style="1"/>
    <col min="769" max="769" width="32.7109375" style="1" customWidth="1"/>
    <col min="770" max="770" width="7.7109375" style="1" customWidth="1"/>
    <col min="771" max="771" width="8" style="1" customWidth="1"/>
    <col min="772" max="772" width="8.140625" style="1" customWidth="1"/>
    <col min="773" max="773" width="9.42578125" style="1" customWidth="1"/>
    <col min="774" max="779" width="7.7109375" style="1" customWidth="1"/>
    <col min="780" max="780" width="8.42578125" style="1" customWidth="1"/>
    <col min="781" max="781" width="17.28515625" style="1" customWidth="1"/>
    <col min="782" max="1024" width="9.140625" style="1"/>
    <col min="1025" max="1025" width="32.7109375" style="1" customWidth="1"/>
    <col min="1026" max="1026" width="7.7109375" style="1" customWidth="1"/>
    <col min="1027" max="1027" width="8" style="1" customWidth="1"/>
    <col min="1028" max="1028" width="8.140625" style="1" customWidth="1"/>
    <col min="1029" max="1029" width="9.42578125" style="1" customWidth="1"/>
    <col min="1030" max="1035" width="7.7109375" style="1" customWidth="1"/>
    <col min="1036" max="1036" width="8.42578125" style="1" customWidth="1"/>
    <col min="1037" max="1037" width="17.28515625" style="1" customWidth="1"/>
    <col min="1038" max="1280" width="9.140625" style="1"/>
    <col min="1281" max="1281" width="32.7109375" style="1" customWidth="1"/>
    <col min="1282" max="1282" width="7.7109375" style="1" customWidth="1"/>
    <col min="1283" max="1283" width="8" style="1" customWidth="1"/>
    <col min="1284" max="1284" width="8.140625" style="1" customWidth="1"/>
    <col min="1285" max="1285" width="9.42578125" style="1" customWidth="1"/>
    <col min="1286" max="1291" width="7.7109375" style="1" customWidth="1"/>
    <col min="1292" max="1292" width="8.42578125" style="1" customWidth="1"/>
    <col min="1293" max="1293" width="17.28515625" style="1" customWidth="1"/>
    <col min="1294" max="1536" width="9.140625" style="1"/>
    <col min="1537" max="1537" width="32.7109375" style="1" customWidth="1"/>
    <col min="1538" max="1538" width="7.7109375" style="1" customWidth="1"/>
    <col min="1539" max="1539" width="8" style="1" customWidth="1"/>
    <col min="1540" max="1540" width="8.140625" style="1" customWidth="1"/>
    <col min="1541" max="1541" width="9.42578125" style="1" customWidth="1"/>
    <col min="1542" max="1547" width="7.7109375" style="1" customWidth="1"/>
    <col min="1548" max="1548" width="8.42578125" style="1" customWidth="1"/>
    <col min="1549" max="1549" width="17.28515625" style="1" customWidth="1"/>
    <col min="1550" max="1792" width="9.140625" style="1"/>
    <col min="1793" max="1793" width="32.7109375" style="1" customWidth="1"/>
    <col min="1794" max="1794" width="7.7109375" style="1" customWidth="1"/>
    <col min="1795" max="1795" width="8" style="1" customWidth="1"/>
    <col min="1796" max="1796" width="8.140625" style="1" customWidth="1"/>
    <col min="1797" max="1797" width="9.42578125" style="1" customWidth="1"/>
    <col min="1798" max="1803" width="7.7109375" style="1" customWidth="1"/>
    <col min="1804" max="1804" width="8.42578125" style="1" customWidth="1"/>
    <col min="1805" max="1805" width="17.28515625" style="1" customWidth="1"/>
    <col min="1806" max="2048" width="9.140625" style="1"/>
    <col min="2049" max="2049" width="32.7109375" style="1" customWidth="1"/>
    <col min="2050" max="2050" width="7.7109375" style="1" customWidth="1"/>
    <col min="2051" max="2051" width="8" style="1" customWidth="1"/>
    <col min="2052" max="2052" width="8.140625" style="1" customWidth="1"/>
    <col min="2053" max="2053" width="9.42578125" style="1" customWidth="1"/>
    <col min="2054" max="2059" width="7.7109375" style="1" customWidth="1"/>
    <col min="2060" max="2060" width="8.42578125" style="1" customWidth="1"/>
    <col min="2061" max="2061" width="17.28515625" style="1" customWidth="1"/>
    <col min="2062" max="2304" width="9.140625" style="1"/>
    <col min="2305" max="2305" width="32.7109375" style="1" customWidth="1"/>
    <col min="2306" max="2306" width="7.7109375" style="1" customWidth="1"/>
    <col min="2307" max="2307" width="8" style="1" customWidth="1"/>
    <col min="2308" max="2308" width="8.140625" style="1" customWidth="1"/>
    <col min="2309" max="2309" width="9.42578125" style="1" customWidth="1"/>
    <col min="2310" max="2315" width="7.7109375" style="1" customWidth="1"/>
    <col min="2316" max="2316" width="8.42578125" style="1" customWidth="1"/>
    <col min="2317" max="2317" width="17.28515625" style="1" customWidth="1"/>
    <col min="2318" max="2560" width="9.140625" style="1"/>
    <col min="2561" max="2561" width="32.7109375" style="1" customWidth="1"/>
    <col min="2562" max="2562" width="7.7109375" style="1" customWidth="1"/>
    <col min="2563" max="2563" width="8" style="1" customWidth="1"/>
    <col min="2564" max="2564" width="8.140625" style="1" customWidth="1"/>
    <col min="2565" max="2565" width="9.42578125" style="1" customWidth="1"/>
    <col min="2566" max="2571" width="7.7109375" style="1" customWidth="1"/>
    <col min="2572" max="2572" width="8.42578125" style="1" customWidth="1"/>
    <col min="2573" max="2573" width="17.28515625" style="1" customWidth="1"/>
    <col min="2574" max="2816" width="9.140625" style="1"/>
    <col min="2817" max="2817" width="32.7109375" style="1" customWidth="1"/>
    <col min="2818" max="2818" width="7.7109375" style="1" customWidth="1"/>
    <col min="2819" max="2819" width="8" style="1" customWidth="1"/>
    <col min="2820" max="2820" width="8.140625" style="1" customWidth="1"/>
    <col min="2821" max="2821" width="9.42578125" style="1" customWidth="1"/>
    <col min="2822" max="2827" width="7.7109375" style="1" customWidth="1"/>
    <col min="2828" max="2828" width="8.42578125" style="1" customWidth="1"/>
    <col min="2829" max="2829" width="17.28515625" style="1" customWidth="1"/>
    <col min="2830" max="3072" width="9.140625" style="1"/>
    <col min="3073" max="3073" width="32.7109375" style="1" customWidth="1"/>
    <col min="3074" max="3074" width="7.7109375" style="1" customWidth="1"/>
    <col min="3075" max="3075" width="8" style="1" customWidth="1"/>
    <col min="3076" max="3076" width="8.140625" style="1" customWidth="1"/>
    <col min="3077" max="3077" width="9.42578125" style="1" customWidth="1"/>
    <col min="3078" max="3083" width="7.7109375" style="1" customWidth="1"/>
    <col min="3084" max="3084" width="8.42578125" style="1" customWidth="1"/>
    <col min="3085" max="3085" width="17.28515625" style="1" customWidth="1"/>
    <col min="3086" max="3328" width="9.140625" style="1"/>
    <col min="3329" max="3329" width="32.7109375" style="1" customWidth="1"/>
    <col min="3330" max="3330" width="7.7109375" style="1" customWidth="1"/>
    <col min="3331" max="3331" width="8" style="1" customWidth="1"/>
    <col min="3332" max="3332" width="8.140625" style="1" customWidth="1"/>
    <col min="3333" max="3333" width="9.42578125" style="1" customWidth="1"/>
    <col min="3334" max="3339" width="7.7109375" style="1" customWidth="1"/>
    <col min="3340" max="3340" width="8.42578125" style="1" customWidth="1"/>
    <col min="3341" max="3341" width="17.28515625" style="1" customWidth="1"/>
    <col min="3342" max="3584" width="9.140625" style="1"/>
    <col min="3585" max="3585" width="32.7109375" style="1" customWidth="1"/>
    <col min="3586" max="3586" width="7.7109375" style="1" customWidth="1"/>
    <col min="3587" max="3587" width="8" style="1" customWidth="1"/>
    <col min="3588" max="3588" width="8.140625" style="1" customWidth="1"/>
    <col min="3589" max="3589" width="9.42578125" style="1" customWidth="1"/>
    <col min="3590" max="3595" width="7.7109375" style="1" customWidth="1"/>
    <col min="3596" max="3596" width="8.42578125" style="1" customWidth="1"/>
    <col min="3597" max="3597" width="17.28515625" style="1" customWidth="1"/>
    <col min="3598" max="3840" width="9.140625" style="1"/>
    <col min="3841" max="3841" width="32.7109375" style="1" customWidth="1"/>
    <col min="3842" max="3842" width="7.7109375" style="1" customWidth="1"/>
    <col min="3843" max="3843" width="8" style="1" customWidth="1"/>
    <col min="3844" max="3844" width="8.140625" style="1" customWidth="1"/>
    <col min="3845" max="3845" width="9.42578125" style="1" customWidth="1"/>
    <col min="3846" max="3851" width="7.7109375" style="1" customWidth="1"/>
    <col min="3852" max="3852" width="8.42578125" style="1" customWidth="1"/>
    <col min="3853" max="3853" width="17.28515625" style="1" customWidth="1"/>
    <col min="3854" max="4096" width="9.140625" style="1"/>
    <col min="4097" max="4097" width="32.7109375" style="1" customWidth="1"/>
    <col min="4098" max="4098" width="7.7109375" style="1" customWidth="1"/>
    <col min="4099" max="4099" width="8" style="1" customWidth="1"/>
    <col min="4100" max="4100" width="8.140625" style="1" customWidth="1"/>
    <col min="4101" max="4101" width="9.42578125" style="1" customWidth="1"/>
    <col min="4102" max="4107" width="7.7109375" style="1" customWidth="1"/>
    <col min="4108" max="4108" width="8.42578125" style="1" customWidth="1"/>
    <col min="4109" max="4109" width="17.28515625" style="1" customWidth="1"/>
    <col min="4110" max="4352" width="9.140625" style="1"/>
    <col min="4353" max="4353" width="32.7109375" style="1" customWidth="1"/>
    <col min="4354" max="4354" width="7.7109375" style="1" customWidth="1"/>
    <col min="4355" max="4355" width="8" style="1" customWidth="1"/>
    <col min="4356" max="4356" width="8.140625" style="1" customWidth="1"/>
    <col min="4357" max="4357" width="9.42578125" style="1" customWidth="1"/>
    <col min="4358" max="4363" width="7.7109375" style="1" customWidth="1"/>
    <col min="4364" max="4364" width="8.42578125" style="1" customWidth="1"/>
    <col min="4365" max="4365" width="17.28515625" style="1" customWidth="1"/>
    <col min="4366" max="4608" width="9.140625" style="1"/>
    <col min="4609" max="4609" width="32.7109375" style="1" customWidth="1"/>
    <col min="4610" max="4610" width="7.7109375" style="1" customWidth="1"/>
    <col min="4611" max="4611" width="8" style="1" customWidth="1"/>
    <col min="4612" max="4612" width="8.140625" style="1" customWidth="1"/>
    <col min="4613" max="4613" width="9.42578125" style="1" customWidth="1"/>
    <col min="4614" max="4619" width="7.7109375" style="1" customWidth="1"/>
    <col min="4620" max="4620" width="8.42578125" style="1" customWidth="1"/>
    <col min="4621" max="4621" width="17.28515625" style="1" customWidth="1"/>
    <col min="4622" max="4864" width="9.140625" style="1"/>
    <col min="4865" max="4865" width="32.7109375" style="1" customWidth="1"/>
    <col min="4866" max="4866" width="7.7109375" style="1" customWidth="1"/>
    <col min="4867" max="4867" width="8" style="1" customWidth="1"/>
    <col min="4868" max="4868" width="8.140625" style="1" customWidth="1"/>
    <col min="4869" max="4869" width="9.42578125" style="1" customWidth="1"/>
    <col min="4870" max="4875" width="7.7109375" style="1" customWidth="1"/>
    <col min="4876" max="4876" width="8.42578125" style="1" customWidth="1"/>
    <col min="4877" max="4877" width="17.28515625" style="1" customWidth="1"/>
    <col min="4878" max="5120" width="9.140625" style="1"/>
    <col min="5121" max="5121" width="32.7109375" style="1" customWidth="1"/>
    <col min="5122" max="5122" width="7.7109375" style="1" customWidth="1"/>
    <col min="5123" max="5123" width="8" style="1" customWidth="1"/>
    <col min="5124" max="5124" width="8.140625" style="1" customWidth="1"/>
    <col min="5125" max="5125" width="9.42578125" style="1" customWidth="1"/>
    <col min="5126" max="5131" width="7.7109375" style="1" customWidth="1"/>
    <col min="5132" max="5132" width="8.42578125" style="1" customWidth="1"/>
    <col min="5133" max="5133" width="17.28515625" style="1" customWidth="1"/>
    <col min="5134" max="5376" width="9.140625" style="1"/>
    <col min="5377" max="5377" width="32.7109375" style="1" customWidth="1"/>
    <col min="5378" max="5378" width="7.7109375" style="1" customWidth="1"/>
    <col min="5379" max="5379" width="8" style="1" customWidth="1"/>
    <col min="5380" max="5380" width="8.140625" style="1" customWidth="1"/>
    <col min="5381" max="5381" width="9.42578125" style="1" customWidth="1"/>
    <col min="5382" max="5387" width="7.7109375" style="1" customWidth="1"/>
    <col min="5388" max="5388" width="8.42578125" style="1" customWidth="1"/>
    <col min="5389" max="5389" width="17.28515625" style="1" customWidth="1"/>
    <col min="5390" max="5632" width="9.140625" style="1"/>
    <col min="5633" max="5633" width="32.7109375" style="1" customWidth="1"/>
    <col min="5634" max="5634" width="7.7109375" style="1" customWidth="1"/>
    <col min="5635" max="5635" width="8" style="1" customWidth="1"/>
    <col min="5636" max="5636" width="8.140625" style="1" customWidth="1"/>
    <col min="5637" max="5637" width="9.42578125" style="1" customWidth="1"/>
    <col min="5638" max="5643" width="7.7109375" style="1" customWidth="1"/>
    <col min="5644" max="5644" width="8.42578125" style="1" customWidth="1"/>
    <col min="5645" max="5645" width="17.28515625" style="1" customWidth="1"/>
    <col min="5646" max="5888" width="9.140625" style="1"/>
    <col min="5889" max="5889" width="32.7109375" style="1" customWidth="1"/>
    <col min="5890" max="5890" width="7.7109375" style="1" customWidth="1"/>
    <col min="5891" max="5891" width="8" style="1" customWidth="1"/>
    <col min="5892" max="5892" width="8.140625" style="1" customWidth="1"/>
    <col min="5893" max="5893" width="9.42578125" style="1" customWidth="1"/>
    <col min="5894" max="5899" width="7.7109375" style="1" customWidth="1"/>
    <col min="5900" max="5900" width="8.42578125" style="1" customWidth="1"/>
    <col min="5901" max="5901" width="17.28515625" style="1" customWidth="1"/>
    <col min="5902" max="6144" width="9.140625" style="1"/>
    <col min="6145" max="6145" width="32.7109375" style="1" customWidth="1"/>
    <col min="6146" max="6146" width="7.7109375" style="1" customWidth="1"/>
    <col min="6147" max="6147" width="8" style="1" customWidth="1"/>
    <col min="6148" max="6148" width="8.140625" style="1" customWidth="1"/>
    <col min="6149" max="6149" width="9.42578125" style="1" customWidth="1"/>
    <col min="6150" max="6155" width="7.7109375" style="1" customWidth="1"/>
    <col min="6156" max="6156" width="8.42578125" style="1" customWidth="1"/>
    <col min="6157" max="6157" width="17.28515625" style="1" customWidth="1"/>
    <col min="6158" max="6400" width="9.140625" style="1"/>
    <col min="6401" max="6401" width="32.7109375" style="1" customWidth="1"/>
    <col min="6402" max="6402" width="7.7109375" style="1" customWidth="1"/>
    <col min="6403" max="6403" width="8" style="1" customWidth="1"/>
    <col min="6404" max="6404" width="8.140625" style="1" customWidth="1"/>
    <col min="6405" max="6405" width="9.42578125" style="1" customWidth="1"/>
    <col min="6406" max="6411" width="7.7109375" style="1" customWidth="1"/>
    <col min="6412" max="6412" width="8.42578125" style="1" customWidth="1"/>
    <col min="6413" max="6413" width="17.28515625" style="1" customWidth="1"/>
    <col min="6414" max="6656" width="9.140625" style="1"/>
    <col min="6657" max="6657" width="32.7109375" style="1" customWidth="1"/>
    <col min="6658" max="6658" width="7.7109375" style="1" customWidth="1"/>
    <col min="6659" max="6659" width="8" style="1" customWidth="1"/>
    <col min="6660" max="6660" width="8.140625" style="1" customWidth="1"/>
    <col min="6661" max="6661" width="9.42578125" style="1" customWidth="1"/>
    <col min="6662" max="6667" width="7.7109375" style="1" customWidth="1"/>
    <col min="6668" max="6668" width="8.42578125" style="1" customWidth="1"/>
    <col min="6669" max="6669" width="17.28515625" style="1" customWidth="1"/>
    <col min="6670" max="6912" width="9.140625" style="1"/>
    <col min="6913" max="6913" width="32.7109375" style="1" customWidth="1"/>
    <col min="6914" max="6914" width="7.7109375" style="1" customWidth="1"/>
    <col min="6915" max="6915" width="8" style="1" customWidth="1"/>
    <col min="6916" max="6916" width="8.140625" style="1" customWidth="1"/>
    <col min="6917" max="6917" width="9.42578125" style="1" customWidth="1"/>
    <col min="6918" max="6923" width="7.7109375" style="1" customWidth="1"/>
    <col min="6924" max="6924" width="8.42578125" style="1" customWidth="1"/>
    <col min="6925" max="6925" width="17.28515625" style="1" customWidth="1"/>
    <col min="6926" max="7168" width="9.140625" style="1"/>
    <col min="7169" max="7169" width="32.7109375" style="1" customWidth="1"/>
    <col min="7170" max="7170" width="7.7109375" style="1" customWidth="1"/>
    <col min="7171" max="7171" width="8" style="1" customWidth="1"/>
    <col min="7172" max="7172" width="8.140625" style="1" customWidth="1"/>
    <col min="7173" max="7173" width="9.42578125" style="1" customWidth="1"/>
    <col min="7174" max="7179" width="7.7109375" style="1" customWidth="1"/>
    <col min="7180" max="7180" width="8.42578125" style="1" customWidth="1"/>
    <col min="7181" max="7181" width="17.28515625" style="1" customWidth="1"/>
    <col min="7182" max="7424" width="9.140625" style="1"/>
    <col min="7425" max="7425" width="32.7109375" style="1" customWidth="1"/>
    <col min="7426" max="7426" width="7.7109375" style="1" customWidth="1"/>
    <col min="7427" max="7427" width="8" style="1" customWidth="1"/>
    <col min="7428" max="7428" width="8.140625" style="1" customWidth="1"/>
    <col min="7429" max="7429" width="9.42578125" style="1" customWidth="1"/>
    <col min="7430" max="7435" width="7.7109375" style="1" customWidth="1"/>
    <col min="7436" max="7436" width="8.42578125" style="1" customWidth="1"/>
    <col min="7437" max="7437" width="17.28515625" style="1" customWidth="1"/>
    <col min="7438" max="7680" width="9.140625" style="1"/>
    <col min="7681" max="7681" width="32.7109375" style="1" customWidth="1"/>
    <col min="7682" max="7682" width="7.7109375" style="1" customWidth="1"/>
    <col min="7683" max="7683" width="8" style="1" customWidth="1"/>
    <col min="7684" max="7684" width="8.140625" style="1" customWidth="1"/>
    <col min="7685" max="7685" width="9.42578125" style="1" customWidth="1"/>
    <col min="7686" max="7691" width="7.7109375" style="1" customWidth="1"/>
    <col min="7692" max="7692" width="8.42578125" style="1" customWidth="1"/>
    <col min="7693" max="7693" width="17.28515625" style="1" customWidth="1"/>
    <col min="7694" max="7936" width="9.140625" style="1"/>
    <col min="7937" max="7937" width="32.7109375" style="1" customWidth="1"/>
    <col min="7938" max="7938" width="7.7109375" style="1" customWidth="1"/>
    <col min="7939" max="7939" width="8" style="1" customWidth="1"/>
    <col min="7940" max="7940" width="8.140625" style="1" customWidth="1"/>
    <col min="7941" max="7941" width="9.42578125" style="1" customWidth="1"/>
    <col min="7942" max="7947" width="7.7109375" style="1" customWidth="1"/>
    <col min="7948" max="7948" width="8.42578125" style="1" customWidth="1"/>
    <col min="7949" max="7949" width="17.28515625" style="1" customWidth="1"/>
    <col min="7950" max="8192" width="9.140625" style="1"/>
    <col min="8193" max="8193" width="32.7109375" style="1" customWidth="1"/>
    <col min="8194" max="8194" width="7.7109375" style="1" customWidth="1"/>
    <col min="8195" max="8195" width="8" style="1" customWidth="1"/>
    <col min="8196" max="8196" width="8.140625" style="1" customWidth="1"/>
    <col min="8197" max="8197" width="9.42578125" style="1" customWidth="1"/>
    <col min="8198" max="8203" width="7.7109375" style="1" customWidth="1"/>
    <col min="8204" max="8204" width="8.42578125" style="1" customWidth="1"/>
    <col min="8205" max="8205" width="17.28515625" style="1" customWidth="1"/>
    <col min="8206" max="8448" width="9.140625" style="1"/>
    <col min="8449" max="8449" width="32.7109375" style="1" customWidth="1"/>
    <col min="8450" max="8450" width="7.7109375" style="1" customWidth="1"/>
    <col min="8451" max="8451" width="8" style="1" customWidth="1"/>
    <col min="8452" max="8452" width="8.140625" style="1" customWidth="1"/>
    <col min="8453" max="8453" width="9.42578125" style="1" customWidth="1"/>
    <col min="8454" max="8459" width="7.7109375" style="1" customWidth="1"/>
    <col min="8460" max="8460" width="8.42578125" style="1" customWidth="1"/>
    <col min="8461" max="8461" width="17.28515625" style="1" customWidth="1"/>
    <col min="8462" max="8704" width="9.140625" style="1"/>
    <col min="8705" max="8705" width="32.7109375" style="1" customWidth="1"/>
    <col min="8706" max="8706" width="7.7109375" style="1" customWidth="1"/>
    <col min="8707" max="8707" width="8" style="1" customWidth="1"/>
    <col min="8708" max="8708" width="8.140625" style="1" customWidth="1"/>
    <col min="8709" max="8709" width="9.42578125" style="1" customWidth="1"/>
    <col min="8710" max="8715" width="7.7109375" style="1" customWidth="1"/>
    <col min="8716" max="8716" width="8.42578125" style="1" customWidth="1"/>
    <col min="8717" max="8717" width="17.28515625" style="1" customWidth="1"/>
    <col min="8718" max="8960" width="9.140625" style="1"/>
    <col min="8961" max="8961" width="32.7109375" style="1" customWidth="1"/>
    <col min="8962" max="8962" width="7.7109375" style="1" customWidth="1"/>
    <col min="8963" max="8963" width="8" style="1" customWidth="1"/>
    <col min="8964" max="8964" width="8.140625" style="1" customWidth="1"/>
    <col min="8965" max="8965" width="9.42578125" style="1" customWidth="1"/>
    <col min="8966" max="8971" width="7.7109375" style="1" customWidth="1"/>
    <col min="8972" max="8972" width="8.42578125" style="1" customWidth="1"/>
    <col min="8973" max="8973" width="17.28515625" style="1" customWidth="1"/>
    <col min="8974" max="9216" width="9.140625" style="1"/>
    <col min="9217" max="9217" width="32.7109375" style="1" customWidth="1"/>
    <col min="9218" max="9218" width="7.7109375" style="1" customWidth="1"/>
    <col min="9219" max="9219" width="8" style="1" customWidth="1"/>
    <col min="9220" max="9220" width="8.140625" style="1" customWidth="1"/>
    <col min="9221" max="9221" width="9.42578125" style="1" customWidth="1"/>
    <col min="9222" max="9227" width="7.7109375" style="1" customWidth="1"/>
    <col min="9228" max="9228" width="8.42578125" style="1" customWidth="1"/>
    <col min="9229" max="9229" width="17.28515625" style="1" customWidth="1"/>
    <col min="9230" max="9472" width="9.140625" style="1"/>
    <col min="9473" max="9473" width="32.7109375" style="1" customWidth="1"/>
    <col min="9474" max="9474" width="7.7109375" style="1" customWidth="1"/>
    <col min="9475" max="9475" width="8" style="1" customWidth="1"/>
    <col min="9476" max="9476" width="8.140625" style="1" customWidth="1"/>
    <col min="9477" max="9477" width="9.42578125" style="1" customWidth="1"/>
    <col min="9478" max="9483" width="7.7109375" style="1" customWidth="1"/>
    <col min="9484" max="9484" width="8.42578125" style="1" customWidth="1"/>
    <col min="9485" max="9485" width="17.28515625" style="1" customWidth="1"/>
    <col min="9486" max="9728" width="9.140625" style="1"/>
    <col min="9729" max="9729" width="32.7109375" style="1" customWidth="1"/>
    <col min="9730" max="9730" width="7.7109375" style="1" customWidth="1"/>
    <col min="9731" max="9731" width="8" style="1" customWidth="1"/>
    <col min="9732" max="9732" width="8.140625" style="1" customWidth="1"/>
    <col min="9733" max="9733" width="9.42578125" style="1" customWidth="1"/>
    <col min="9734" max="9739" width="7.7109375" style="1" customWidth="1"/>
    <col min="9740" max="9740" width="8.42578125" style="1" customWidth="1"/>
    <col min="9741" max="9741" width="17.28515625" style="1" customWidth="1"/>
    <col min="9742" max="9984" width="9.140625" style="1"/>
    <col min="9985" max="9985" width="32.7109375" style="1" customWidth="1"/>
    <col min="9986" max="9986" width="7.7109375" style="1" customWidth="1"/>
    <col min="9987" max="9987" width="8" style="1" customWidth="1"/>
    <col min="9988" max="9988" width="8.140625" style="1" customWidth="1"/>
    <col min="9989" max="9989" width="9.42578125" style="1" customWidth="1"/>
    <col min="9990" max="9995" width="7.7109375" style="1" customWidth="1"/>
    <col min="9996" max="9996" width="8.42578125" style="1" customWidth="1"/>
    <col min="9997" max="9997" width="17.28515625" style="1" customWidth="1"/>
    <col min="9998" max="10240" width="9.140625" style="1"/>
    <col min="10241" max="10241" width="32.7109375" style="1" customWidth="1"/>
    <col min="10242" max="10242" width="7.7109375" style="1" customWidth="1"/>
    <col min="10243" max="10243" width="8" style="1" customWidth="1"/>
    <col min="10244" max="10244" width="8.140625" style="1" customWidth="1"/>
    <col min="10245" max="10245" width="9.42578125" style="1" customWidth="1"/>
    <col min="10246" max="10251" width="7.7109375" style="1" customWidth="1"/>
    <col min="10252" max="10252" width="8.42578125" style="1" customWidth="1"/>
    <col min="10253" max="10253" width="17.28515625" style="1" customWidth="1"/>
    <col min="10254" max="10496" width="9.140625" style="1"/>
    <col min="10497" max="10497" width="32.7109375" style="1" customWidth="1"/>
    <col min="10498" max="10498" width="7.7109375" style="1" customWidth="1"/>
    <col min="10499" max="10499" width="8" style="1" customWidth="1"/>
    <col min="10500" max="10500" width="8.140625" style="1" customWidth="1"/>
    <col min="10501" max="10501" width="9.42578125" style="1" customWidth="1"/>
    <col min="10502" max="10507" width="7.7109375" style="1" customWidth="1"/>
    <col min="10508" max="10508" width="8.42578125" style="1" customWidth="1"/>
    <col min="10509" max="10509" width="17.28515625" style="1" customWidth="1"/>
    <col min="10510" max="10752" width="9.140625" style="1"/>
    <col min="10753" max="10753" width="32.7109375" style="1" customWidth="1"/>
    <col min="10754" max="10754" width="7.7109375" style="1" customWidth="1"/>
    <col min="10755" max="10755" width="8" style="1" customWidth="1"/>
    <col min="10756" max="10756" width="8.140625" style="1" customWidth="1"/>
    <col min="10757" max="10757" width="9.42578125" style="1" customWidth="1"/>
    <col min="10758" max="10763" width="7.7109375" style="1" customWidth="1"/>
    <col min="10764" max="10764" width="8.42578125" style="1" customWidth="1"/>
    <col min="10765" max="10765" width="17.28515625" style="1" customWidth="1"/>
    <col min="10766" max="11008" width="9.140625" style="1"/>
    <col min="11009" max="11009" width="32.7109375" style="1" customWidth="1"/>
    <col min="11010" max="11010" width="7.7109375" style="1" customWidth="1"/>
    <col min="11011" max="11011" width="8" style="1" customWidth="1"/>
    <col min="11012" max="11012" width="8.140625" style="1" customWidth="1"/>
    <col min="11013" max="11013" width="9.42578125" style="1" customWidth="1"/>
    <col min="11014" max="11019" width="7.7109375" style="1" customWidth="1"/>
    <col min="11020" max="11020" width="8.42578125" style="1" customWidth="1"/>
    <col min="11021" max="11021" width="17.28515625" style="1" customWidth="1"/>
    <col min="11022" max="11264" width="9.140625" style="1"/>
    <col min="11265" max="11265" width="32.7109375" style="1" customWidth="1"/>
    <col min="11266" max="11266" width="7.7109375" style="1" customWidth="1"/>
    <col min="11267" max="11267" width="8" style="1" customWidth="1"/>
    <col min="11268" max="11268" width="8.140625" style="1" customWidth="1"/>
    <col min="11269" max="11269" width="9.42578125" style="1" customWidth="1"/>
    <col min="11270" max="11275" width="7.7109375" style="1" customWidth="1"/>
    <col min="11276" max="11276" width="8.42578125" style="1" customWidth="1"/>
    <col min="11277" max="11277" width="17.28515625" style="1" customWidth="1"/>
    <col min="11278" max="11520" width="9.140625" style="1"/>
    <col min="11521" max="11521" width="32.7109375" style="1" customWidth="1"/>
    <col min="11522" max="11522" width="7.7109375" style="1" customWidth="1"/>
    <col min="11523" max="11523" width="8" style="1" customWidth="1"/>
    <col min="11524" max="11524" width="8.140625" style="1" customWidth="1"/>
    <col min="11525" max="11525" width="9.42578125" style="1" customWidth="1"/>
    <col min="11526" max="11531" width="7.7109375" style="1" customWidth="1"/>
    <col min="11532" max="11532" width="8.42578125" style="1" customWidth="1"/>
    <col min="11533" max="11533" width="17.28515625" style="1" customWidth="1"/>
    <col min="11534" max="11776" width="9.140625" style="1"/>
    <col min="11777" max="11777" width="32.7109375" style="1" customWidth="1"/>
    <col min="11778" max="11778" width="7.7109375" style="1" customWidth="1"/>
    <col min="11779" max="11779" width="8" style="1" customWidth="1"/>
    <col min="11780" max="11780" width="8.140625" style="1" customWidth="1"/>
    <col min="11781" max="11781" width="9.42578125" style="1" customWidth="1"/>
    <col min="11782" max="11787" width="7.7109375" style="1" customWidth="1"/>
    <col min="11788" max="11788" width="8.42578125" style="1" customWidth="1"/>
    <col min="11789" max="11789" width="17.28515625" style="1" customWidth="1"/>
    <col min="11790" max="12032" width="9.140625" style="1"/>
    <col min="12033" max="12033" width="32.7109375" style="1" customWidth="1"/>
    <col min="12034" max="12034" width="7.7109375" style="1" customWidth="1"/>
    <col min="12035" max="12035" width="8" style="1" customWidth="1"/>
    <col min="12036" max="12036" width="8.140625" style="1" customWidth="1"/>
    <col min="12037" max="12037" width="9.42578125" style="1" customWidth="1"/>
    <col min="12038" max="12043" width="7.7109375" style="1" customWidth="1"/>
    <col min="12044" max="12044" width="8.42578125" style="1" customWidth="1"/>
    <col min="12045" max="12045" width="17.28515625" style="1" customWidth="1"/>
    <col min="12046" max="12288" width="9.140625" style="1"/>
    <col min="12289" max="12289" width="32.7109375" style="1" customWidth="1"/>
    <col min="12290" max="12290" width="7.7109375" style="1" customWidth="1"/>
    <col min="12291" max="12291" width="8" style="1" customWidth="1"/>
    <col min="12292" max="12292" width="8.140625" style="1" customWidth="1"/>
    <col min="12293" max="12293" width="9.42578125" style="1" customWidth="1"/>
    <col min="12294" max="12299" width="7.7109375" style="1" customWidth="1"/>
    <col min="12300" max="12300" width="8.42578125" style="1" customWidth="1"/>
    <col min="12301" max="12301" width="17.28515625" style="1" customWidth="1"/>
    <col min="12302" max="12544" width="9.140625" style="1"/>
    <col min="12545" max="12545" width="32.7109375" style="1" customWidth="1"/>
    <col min="12546" max="12546" width="7.7109375" style="1" customWidth="1"/>
    <col min="12547" max="12547" width="8" style="1" customWidth="1"/>
    <col min="12548" max="12548" width="8.140625" style="1" customWidth="1"/>
    <col min="12549" max="12549" width="9.42578125" style="1" customWidth="1"/>
    <col min="12550" max="12555" width="7.7109375" style="1" customWidth="1"/>
    <col min="12556" max="12556" width="8.42578125" style="1" customWidth="1"/>
    <col min="12557" max="12557" width="17.28515625" style="1" customWidth="1"/>
    <col min="12558" max="12800" width="9.140625" style="1"/>
    <col min="12801" max="12801" width="32.7109375" style="1" customWidth="1"/>
    <col min="12802" max="12802" width="7.7109375" style="1" customWidth="1"/>
    <col min="12803" max="12803" width="8" style="1" customWidth="1"/>
    <col min="12804" max="12804" width="8.140625" style="1" customWidth="1"/>
    <col min="12805" max="12805" width="9.42578125" style="1" customWidth="1"/>
    <col min="12806" max="12811" width="7.7109375" style="1" customWidth="1"/>
    <col min="12812" max="12812" width="8.42578125" style="1" customWidth="1"/>
    <col min="12813" max="12813" width="17.28515625" style="1" customWidth="1"/>
    <col min="12814" max="13056" width="9.140625" style="1"/>
    <col min="13057" max="13057" width="32.7109375" style="1" customWidth="1"/>
    <col min="13058" max="13058" width="7.7109375" style="1" customWidth="1"/>
    <col min="13059" max="13059" width="8" style="1" customWidth="1"/>
    <col min="13060" max="13060" width="8.140625" style="1" customWidth="1"/>
    <col min="13061" max="13061" width="9.42578125" style="1" customWidth="1"/>
    <col min="13062" max="13067" width="7.7109375" style="1" customWidth="1"/>
    <col min="13068" max="13068" width="8.42578125" style="1" customWidth="1"/>
    <col min="13069" max="13069" width="17.28515625" style="1" customWidth="1"/>
    <col min="13070" max="13312" width="9.140625" style="1"/>
    <col min="13313" max="13313" width="32.7109375" style="1" customWidth="1"/>
    <col min="13314" max="13314" width="7.7109375" style="1" customWidth="1"/>
    <col min="13315" max="13315" width="8" style="1" customWidth="1"/>
    <col min="13316" max="13316" width="8.140625" style="1" customWidth="1"/>
    <col min="13317" max="13317" width="9.42578125" style="1" customWidth="1"/>
    <col min="13318" max="13323" width="7.7109375" style="1" customWidth="1"/>
    <col min="13324" max="13324" width="8.42578125" style="1" customWidth="1"/>
    <col min="13325" max="13325" width="17.28515625" style="1" customWidth="1"/>
    <col min="13326" max="13568" width="9.140625" style="1"/>
    <col min="13569" max="13569" width="32.7109375" style="1" customWidth="1"/>
    <col min="13570" max="13570" width="7.7109375" style="1" customWidth="1"/>
    <col min="13571" max="13571" width="8" style="1" customWidth="1"/>
    <col min="13572" max="13572" width="8.140625" style="1" customWidth="1"/>
    <col min="13573" max="13573" width="9.42578125" style="1" customWidth="1"/>
    <col min="13574" max="13579" width="7.7109375" style="1" customWidth="1"/>
    <col min="13580" max="13580" width="8.42578125" style="1" customWidth="1"/>
    <col min="13581" max="13581" width="17.28515625" style="1" customWidth="1"/>
    <col min="13582" max="13824" width="9.140625" style="1"/>
    <col min="13825" max="13825" width="32.7109375" style="1" customWidth="1"/>
    <col min="13826" max="13826" width="7.7109375" style="1" customWidth="1"/>
    <col min="13827" max="13827" width="8" style="1" customWidth="1"/>
    <col min="13828" max="13828" width="8.140625" style="1" customWidth="1"/>
    <col min="13829" max="13829" width="9.42578125" style="1" customWidth="1"/>
    <col min="13830" max="13835" width="7.7109375" style="1" customWidth="1"/>
    <col min="13836" max="13836" width="8.42578125" style="1" customWidth="1"/>
    <col min="13837" max="13837" width="17.28515625" style="1" customWidth="1"/>
    <col min="13838" max="14080" width="9.140625" style="1"/>
    <col min="14081" max="14081" width="32.7109375" style="1" customWidth="1"/>
    <col min="14082" max="14082" width="7.7109375" style="1" customWidth="1"/>
    <col min="14083" max="14083" width="8" style="1" customWidth="1"/>
    <col min="14084" max="14084" width="8.140625" style="1" customWidth="1"/>
    <col min="14085" max="14085" width="9.42578125" style="1" customWidth="1"/>
    <col min="14086" max="14091" width="7.7109375" style="1" customWidth="1"/>
    <col min="14092" max="14092" width="8.42578125" style="1" customWidth="1"/>
    <col min="14093" max="14093" width="17.28515625" style="1" customWidth="1"/>
    <col min="14094" max="14336" width="9.140625" style="1"/>
    <col min="14337" max="14337" width="32.7109375" style="1" customWidth="1"/>
    <col min="14338" max="14338" width="7.7109375" style="1" customWidth="1"/>
    <col min="14339" max="14339" width="8" style="1" customWidth="1"/>
    <col min="14340" max="14340" width="8.140625" style="1" customWidth="1"/>
    <col min="14341" max="14341" width="9.42578125" style="1" customWidth="1"/>
    <col min="14342" max="14347" width="7.7109375" style="1" customWidth="1"/>
    <col min="14348" max="14348" width="8.42578125" style="1" customWidth="1"/>
    <col min="14349" max="14349" width="17.28515625" style="1" customWidth="1"/>
    <col min="14350" max="14592" width="9.140625" style="1"/>
    <col min="14593" max="14593" width="32.7109375" style="1" customWidth="1"/>
    <col min="14594" max="14594" width="7.7109375" style="1" customWidth="1"/>
    <col min="14595" max="14595" width="8" style="1" customWidth="1"/>
    <col min="14596" max="14596" width="8.140625" style="1" customWidth="1"/>
    <col min="14597" max="14597" width="9.42578125" style="1" customWidth="1"/>
    <col min="14598" max="14603" width="7.7109375" style="1" customWidth="1"/>
    <col min="14604" max="14604" width="8.42578125" style="1" customWidth="1"/>
    <col min="14605" max="14605" width="17.28515625" style="1" customWidth="1"/>
    <col min="14606" max="14848" width="9.140625" style="1"/>
    <col min="14849" max="14849" width="32.7109375" style="1" customWidth="1"/>
    <col min="14850" max="14850" width="7.7109375" style="1" customWidth="1"/>
    <col min="14851" max="14851" width="8" style="1" customWidth="1"/>
    <col min="14852" max="14852" width="8.140625" style="1" customWidth="1"/>
    <col min="14853" max="14853" width="9.42578125" style="1" customWidth="1"/>
    <col min="14854" max="14859" width="7.7109375" style="1" customWidth="1"/>
    <col min="14860" max="14860" width="8.42578125" style="1" customWidth="1"/>
    <col min="14861" max="14861" width="17.28515625" style="1" customWidth="1"/>
    <col min="14862" max="15104" width="9.140625" style="1"/>
    <col min="15105" max="15105" width="32.7109375" style="1" customWidth="1"/>
    <col min="15106" max="15106" width="7.7109375" style="1" customWidth="1"/>
    <col min="15107" max="15107" width="8" style="1" customWidth="1"/>
    <col min="15108" max="15108" width="8.140625" style="1" customWidth="1"/>
    <col min="15109" max="15109" width="9.42578125" style="1" customWidth="1"/>
    <col min="15110" max="15115" width="7.7109375" style="1" customWidth="1"/>
    <col min="15116" max="15116" width="8.42578125" style="1" customWidth="1"/>
    <col min="15117" max="15117" width="17.28515625" style="1" customWidth="1"/>
    <col min="15118" max="15360" width="9.140625" style="1"/>
    <col min="15361" max="15361" width="32.7109375" style="1" customWidth="1"/>
    <col min="15362" max="15362" width="7.7109375" style="1" customWidth="1"/>
    <col min="15363" max="15363" width="8" style="1" customWidth="1"/>
    <col min="15364" max="15364" width="8.140625" style="1" customWidth="1"/>
    <col min="15365" max="15365" width="9.42578125" style="1" customWidth="1"/>
    <col min="15366" max="15371" width="7.7109375" style="1" customWidth="1"/>
    <col min="15372" max="15372" width="8.42578125" style="1" customWidth="1"/>
    <col min="15373" max="15373" width="17.28515625" style="1" customWidth="1"/>
    <col min="15374" max="15616" width="9.140625" style="1"/>
    <col min="15617" max="15617" width="32.7109375" style="1" customWidth="1"/>
    <col min="15618" max="15618" width="7.7109375" style="1" customWidth="1"/>
    <col min="15619" max="15619" width="8" style="1" customWidth="1"/>
    <col min="15620" max="15620" width="8.140625" style="1" customWidth="1"/>
    <col min="15621" max="15621" width="9.42578125" style="1" customWidth="1"/>
    <col min="15622" max="15627" width="7.7109375" style="1" customWidth="1"/>
    <col min="15628" max="15628" width="8.42578125" style="1" customWidth="1"/>
    <col min="15629" max="15629" width="17.28515625" style="1" customWidth="1"/>
    <col min="15630" max="15872" width="9.140625" style="1"/>
    <col min="15873" max="15873" width="32.7109375" style="1" customWidth="1"/>
    <col min="15874" max="15874" width="7.7109375" style="1" customWidth="1"/>
    <col min="15875" max="15875" width="8" style="1" customWidth="1"/>
    <col min="15876" max="15876" width="8.140625" style="1" customWidth="1"/>
    <col min="15877" max="15877" width="9.42578125" style="1" customWidth="1"/>
    <col min="15878" max="15883" width="7.7109375" style="1" customWidth="1"/>
    <col min="15884" max="15884" width="8.42578125" style="1" customWidth="1"/>
    <col min="15885" max="15885" width="17.28515625" style="1" customWidth="1"/>
    <col min="15886" max="16128" width="9.140625" style="1"/>
    <col min="16129" max="16129" width="32.7109375" style="1" customWidth="1"/>
    <col min="16130" max="16130" width="7.7109375" style="1" customWidth="1"/>
    <col min="16131" max="16131" width="8" style="1" customWidth="1"/>
    <col min="16132" max="16132" width="8.140625" style="1" customWidth="1"/>
    <col min="16133" max="16133" width="9.42578125" style="1" customWidth="1"/>
    <col min="16134" max="16139" width="7.7109375" style="1" customWidth="1"/>
    <col min="16140" max="16140" width="8.42578125" style="1" customWidth="1"/>
    <col min="16141" max="16141" width="17.28515625" style="1" customWidth="1"/>
    <col min="16142" max="16384" width="9.140625" style="1"/>
  </cols>
  <sheetData>
    <row r="1" spans="1:13" x14ac:dyDescent="0.2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0.5" customHeight="1" x14ac:dyDescent="0.2">
      <c r="A2" s="103" t="s">
        <v>2</v>
      </c>
      <c r="B2" s="104" t="s">
        <v>3</v>
      </c>
      <c r="C2" s="104"/>
      <c r="D2" s="104"/>
      <c r="E2" s="104"/>
      <c r="F2" s="104"/>
      <c r="G2" s="104" t="s">
        <v>178</v>
      </c>
      <c r="H2" s="104"/>
      <c r="I2" s="104"/>
      <c r="J2" s="104"/>
      <c r="K2" s="104"/>
      <c r="L2" s="103" t="s">
        <v>4</v>
      </c>
      <c r="M2" s="103" t="s">
        <v>5</v>
      </c>
    </row>
    <row r="3" spans="1:13" ht="11.45" customHeight="1" x14ac:dyDescent="0.2">
      <c r="A3" s="103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03"/>
      <c r="M3" s="103"/>
    </row>
    <row r="4" spans="1:13" x14ac:dyDescent="0.2">
      <c r="A4" s="103" t="s">
        <v>11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2">
      <c r="A5" s="3" t="s">
        <v>12</v>
      </c>
      <c r="B5" s="4">
        <v>205</v>
      </c>
      <c r="C5" s="5">
        <v>5.96</v>
      </c>
      <c r="D5" s="5">
        <v>8.25</v>
      </c>
      <c r="E5" s="5">
        <v>42.89</v>
      </c>
      <c r="F5" s="5">
        <v>261</v>
      </c>
      <c r="G5" s="5">
        <v>250</v>
      </c>
      <c r="H5" s="5">
        <v>7.2</v>
      </c>
      <c r="I5" s="5">
        <v>13.02</v>
      </c>
      <c r="J5" s="5">
        <v>51.54</v>
      </c>
      <c r="K5" s="5">
        <v>352.8</v>
      </c>
      <c r="L5" s="49" t="s">
        <v>179</v>
      </c>
      <c r="M5" s="3" t="s">
        <v>14</v>
      </c>
    </row>
    <row r="6" spans="1:13" ht="11.45" customHeight="1" x14ac:dyDescent="0.2">
      <c r="A6" s="6" t="s">
        <v>15</v>
      </c>
      <c r="B6" s="7">
        <v>20</v>
      </c>
      <c r="C6" s="8">
        <v>4.6399999999999997</v>
      </c>
      <c r="D6" s="8">
        <v>5.9</v>
      </c>
      <c r="E6" s="8">
        <v>0</v>
      </c>
      <c r="F6" s="8">
        <v>72</v>
      </c>
      <c r="G6" s="73">
        <v>30</v>
      </c>
      <c r="H6" s="100">
        <v>6.96</v>
      </c>
      <c r="I6" s="100">
        <v>8.85</v>
      </c>
      <c r="J6" s="100">
        <v>0</v>
      </c>
      <c r="K6" s="100">
        <v>108</v>
      </c>
      <c r="L6" s="4" t="s">
        <v>16</v>
      </c>
      <c r="M6" s="6" t="s">
        <v>17</v>
      </c>
    </row>
    <row r="7" spans="1:13" s="14" customFormat="1" x14ac:dyDescent="0.2">
      <c r="A7" s="9" t="s">
        <v>18</v>
      </c>
      <c r="B7" s="10">
        <v>60</v>
      </c>
      <c r="C7" s="11">
        <v>5.7</v>
      </c>
      <c r="D7" s="11">
        <v>1.8</v>
      </c>
      <c r="E7" s="11">
        <v>31.2</v>
      </c>
      <c r="F7" s="11">
        <v>159</v>
      </c>
      <c r="G7" s="10">
        <v>60</v>
      </c>
      <c r="H7" s="11">
        <v>5.7</v>
      </c>
      <c r="I7" s="11">
        <v>1.8</v>
      </c>
      <c r="J7" s="11">
        <v>31.2</v>
      </c>
      <c r="K7" s="11">
        <v>159</v>
      </c>
      <c r="L7" s="12" t="s">
        <v>19</v>
      </c>
      <c r="M7" s="13" t="s">
        <v>20</v>
      </c>
    </row>
    <row r="8" spans="1:13" ht="12.75" customHeight="1" x14ac:dyDescent="0.2">
      <c r="A8" s="9" t="s">
        <v>21</v>
      </c>
      <c r="B8" s="7">
        <v>215</v>
      </c>
      <c r="C8" s="7">
        <v>7.0000000000000007E-2</v>
      </c>
      <c r="D8" s="7">
        <v>0.02</v>
      </c>
      <c r="E8" s="7">
        <v>15</v>
      </c>
      <c r="F8" s="7">
        <v>60</v>
      </c>
      <c r="G8" s="7">
        <v>215</v>
      </c>
      <c r="H8" s="7">
        <v>7.0000000000000007E-2</v>
      </c>
      <c r="I8" s="7">
        <v>0.02</v>
      </c>
      <c r="J8" s="7">
        <v>15</v>
      </c>
      <c r="K8" s="7">
        <v>60</v>
      </c>
      <c r="L8" s="7" t="s">
        <v>22</v>
      </c>
      <c r="M8" s="6" t="s">
        <v>23</v>
      </c>
    </row>
    <row r="9" spans="1:13" ht="11.45" customHeight="1" x14ac:dyDescent="0.2">
      <c r="A9" s="16" t="s">
        <v>24</v>
      </c>
      <c r="B9" s="2">
        <f t="shared" ref="B9:K9" si="0">SUM(B5:B8)</f>
        <v>500</v>
      </c>
      <c r="C9" s="17">
        <f t="shared" si="0"/>
        <v>16.37</v>
      </c>
      <c r="D9" s="17">
        <f t="shared" si="0"/>
        <v>15.97</v>
      </c>
      <c r="E9" s="17">
        <f t="shared" si="0"/>
        <v>89.09</v>
      </c>
      <c r="F9" s="17">
        <f t="shared" si="0"/>
        <v>552</v>
      </c>
      <c r="G9" s="17">
        <f t="shared" si="0"/>
        <v>555</v>
      </c>
      <c r="H9" s="17">
        <f t="shared" si="0"/>
        <v>19.93</v>
      </c>
      <c r="I9" s="17">
        <f t="shared" si="0"/>
        <v>23.689999999999998</v>
      </c>
      <c r="J9" s="17">
        <f t="shared" si="0"/>
        <v>97.74</v>
      </c>
      <c r="K9" s="17">
        <f t="shared" si="0"/>
        <v>679.8</v>
      </c>
      <c r="L9" s="2"/>
      <c r="M9" s="6"/>
    </row>
    <row r="10" spans="1:13" x14ac:dyDescent="0.2">
      <c r="A10" s="104" t="s">
        <v>25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12" customHeight="1" x14ac:dyDescent="0.2">
      <c r="A11" s="6" t="s">
        <v>26</v>
      </c>
      <c r="B11" s="18">
        <v>200</v>
      </c>
      <c r="C11" s="11">
        <v>1.2</v>
      </c>
      <c r="D11" s="11">
        <v>5.2</v>
      </c>
      <c r="E11" s="11">
        <v>8.5</v>
      </c>
      <c r="F11" s="11">
        <v>77.010000000000005</v>
      </c>
      <c r="G11" s="5">
        <v>260</v>
      </c>
      <c r="H11" s="5">
        <v>1.51</v>
      </c>
      <c r="I11" s="5">
        <v>6.69</v>
      </c>
      <c r="J11" s="5">
        <v>7.99</v>
      </c>
      <c r="K11" s="5">
        <v>94.43</v>
      </c>
      <c r="L11" s="49" t="s">
        <v>180</v>
      </c>
      <c r="M11" s="20" t="s">
        <v>28</v>
      </c>
    </row>
    <row r="12" spans="1:13" s="25" customFormat="1" ht="12" customHeight="1" x14ac:dyDescent="0.2">
      <c r="A12" s="6" t="s">
        <v>29</v>
      </c>
      <c r="B12" s="7">
        <v>90</v>
      </c>
      <c r="C12" s="4">
        <v>14.68</v>
      </c>
      <c r="D12" s="4">
        <v>9.98</v>
      </c>
      <c r="E12" s="4">
        <v>11.03</v>
      </c>
      <c r="F12" s="4">
        <v>180.7</v>
      </c>
      <c r="G12" s="4">
        <v>100</v>
      </c>
      <c r="H12" s="4">
        <v>16.309999999999999</v>
      </c>
      <c r="I12" s="4">
        <v>10.53</v>
      </c>
      <c r="J12" s="4">
        <v>12.26</v>
      </c>
      <c r="K12" s="4">
        <v>200.78</v>
      </c>
      <c r="L12" s="7" t="s">
        <v>30</v>
      </c>
      <c r="M12" s="9" t="s">
        <v>31</v>
      </c>
    </row>
    <row r="13" spans="1:13" ht="11.25" customHeight="1" x14ac:dyDescent="0.2">
      <c r="A13" s="6" t="s">
        <v>32</v>
      </c>
      <c r="B13" s="7">
        <v>5</v>
      </c>
      <c r="C13" s="5">
        <v>0.04</v>
      </c>
      <c r="D13" s="5">
        <v>3.6</v>
      </c>
      <c r="E13" s="5">
        <v>0.06</v>
      </c>
      <c r="F13" s="5">
        <v>33</v>
      </c>
      <c r="G13" s="7">
        <v>5</v>
      </c>
      <c r="H13" s="5">
        <v>0.04</v>
      </c>
      <c r="I13" s="5">
        <v>3.6</v>
      </c>
      <c r="J13" s="5">
        <v>0.06</v>
      </c>
      <c r="K13" s="5">
        <v>33</v>
      </c>
      <c r="L13" s="4" t="s">
        <v>33</v>
      </c>
      <c r="M13" s="21" t="s">
        <v>34</v>
      </c>
    </row>
    <row r="14" spans="1:13" ht="12.75" customHeight="1" x14ac:dyDescent="0.2">
      <c r="A14" s="9" t="s">
        <v>35</v>
      </c>
      <c r="B14" s="7">
        <v>150</v>
      </c>
      <c r="C14" s="7">
        <v>3.06</v>
      </c>
      <c r="D14" s="7">
        <v>4.8</v>
      </c>
      <c r="E14" s="7">
        <v>20.440000000000001</v>
      </c>
      <c r="F14" s="7">
        <v>137.25</v>
      </c>
      <c r="G14" s="7">
        <v>180</v>
      </c>
      <c r="H14" s="30">
        <v>3.67</v>
      </c>
      <c r="I14" s="30">
        <v>5.76</v>
      </c>
      <c r="J14" s="30">
        <v>24.53</v>
      </c>
      <c r="K14" s="30">
        <v>164.7</v>
      </c>
      <c r="L14" s="7" t="s">
        <v>36</v>
      </c>
      <c r="M14" s="9" t="s">
        <v>37</v>
      </c>
    </row>
    <row r="15" spans="1:13" s="25" customFormat="1" ht="21.75" customHeight="1" x14ac:dyDescent="0.2">
      <c r="A15" s="3" t="s">
        <v>87</v>
      </c>
      <c r="B15" s="4">
        <v>60</v>
      </c>
      <c r="C15" s="5">
        <v>0.66</v>
      </c>
      <c r="D15" s="5">
        <v>0.12</v>
      </c>
      <c r="E15" s="5">
        <v>2.2799999999999998</v>
      </c>
      <c r="F15" s="5">
        <v>13.2</v>
      </c>
      <c r="G15" s="10">
        <v>100</v>
      </c>
      <c r="H15" s="11">
        <v>1.1000000000000001</v>
      </c>
      <c r="I15" s="11">
        <v>0.2</v>
      </c>
      <c r="J15" s="11">
        <v>3.8</v>
      </c>
      <c r="K15" s="11">
        <v>22</v>
      </c>
      <c r="L15" s="19" t="s">
        <v>88</v>
      </c>
      <c r="M15" s="9" t="s">
        <v>89</v>
      </c>
    </row>
    <row r="16" spans="1:13" x14ac:dyDescent="0.2">
      <c r="A16" s="6" t="s">
        <v>38</v>
      </c>
      <c r="B16" s="7">
        <v>200</v>
      </c>
      <c r="C16" s="4">
        <v>0.15</v>
      </c>
      <c r="D16" s="4">
        <v>0.06</v>
      </c>
      <c r="E16" s="4">
        <v>20.65</v>
      </c>
      <c r="F16" s="4">
        <v>82.9</v>
      </c>
      <c r="G16" s="7">
        <v>200</v>
      </c>
      <c r="H16" s="36">
        <v>0.15</v>
      </c>
      <c r="I16" s="36">
        <v>0.06</v>
      </c>
      <c r="J16" s="36">
        <v>20.65</v>
      </c>
      <c r="K16" s="36">
        <v>82.9</v>
      </c>
      <c r="L16" s="4" t="s">
        <v>39</v>
      </c>
      <c r="M16" s="9" t="s">
        <v>40</v>
      </c>
    </row>
    <row r="17" spans="1:256" x14ac:dyDescent="0.2">
      <c r="A17" s="3" t="s">
        <v>41</v>
      </c>
      <c r="B17" s="4">
        <v>40</v>
      </c>
      <c r="C17" s="4">
        <v>2.6</v>
      </c>
      <c r="D17" s="4">
        <v>0.4</v>
      </c>
      <c r="E17" s="4">
        <v>17.2</v>
      </c>
      <c r="F17" s="4">
        <v>85</v>
      </c>
      <c r="G17" s="10">
        <v>50</v>
      </c>
      <c r="H17" s="50">
        <v>3.3</v>
      </c>
      <c r="I17" s="50">
        <v>0.5</v>
      </c>
      <c r="J17" s="50">
        <v>21.5</v>
      </c>
      <c r="K17" s="50">
        <v>106.3</v>
      </c>
      <c r="L17" s="19" t="s">
        <v>181</v>
      </c>
      <c r="M17" s="6" t="s">
        <v>42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x14ac:dyDescent="0.2">
      <c r="A18" s="3" t="s">
        <v>43</v>
      </c>
      <c r="B18" s="7">
        <v>40</v>
      </c>
      <c r="C18" s="4">
        <v>3.2</v>
      </c>
      <c r="D18" s="4">
        <v>0.4</v>
      </c>
      <c r="E18" s="4">
        <v>20.399999999999999</v>
      </c>
      <c r="F18" s="4">
        <v>100</v>
      </c>
      <c r="G18" s="28">
        <v>50</v>
      </c>
      <c r="H18" s="11">
        <v>4</v>
      </c>
      <c r="I18" s="11">
        <v>0.5</v>
      </c>
      <c r="J18" s="11">
        <v>25.5</v>
      </c>
      <c r="K18" s="11">
        <v>125</v>
      </c>
      <c r="L18" s="19" t="s">
        <v>181</v>
      </c>
      <c r="M18" s="9" t="s">
        <v>45</v>
      </c>
    </row>
    <row r="19" spans="1:256" x14ac:dyDescent="0.2">
      <c r="A19" s="16" t="s">
        <v>24</v>
      </c>
      <c r="B19" s="2">
        <f t="shared" ref="B19:K19" si="1">SUM(B11:B18)</f>
        <v>785</v>
      </c>
      <c r="C19" s="17">
        <f t="shared" si="1"/>
        <v>25.589999999999996</v>
      </c>
      <c r="D19" s="17">
        <f t="shared" si="1"/>
        <v>24.56</v>
      </c>
      <c r="E19" s="17">
        <f t="shared" si="1"/>
        <v>100.56</v>
      </c>
      <c r="F19" s="17">
        <f t="shared" si="1"/>
        <v>709.06</v>
      </c>
      <c r="G19" s="17">
        <f t="shared" si="1"/>
        <v>945</v>
      </c>
      <c r="H19" s="51">
        <f t="shared" si="1"/>
        <v>30.080000000000002</v>
      </c>
      <c r="I19" s="51">
        <f t="shared" si="1"/>
        <v>27.839999999999996</v>
      </c>
      <c r="J19" s="51">
        <f t="shared" si="1"/>
        <v>116.28999999999999</v>
      </c>
      <c r="K19" s="51">
        <f t="shared" si="1"/>
        <v>829.11</v>
      </c>
      <c r="L19" s="2"/>
      <c r="M19" s="6"/>
    </row>
    <row r="20" spans="1:256" x14ac:dyDescent="0.2">
      <c r="A20" s="103" t="s">
        <v>182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256" ht="23.25" customHeight="1" x14ac:dyDescent="0.2">
      <c r="A21" s="6" t="s">
        <v>183</v>
      </c>
      <c r="B21" s="7">
        <v>100</v>
      </c>
      <c r="C21" s="4">
        <v>8.7100000000000009</v>
      </c>
      <c r="D21" s="4">
        <v>9.68</v>
      </c>
      <c r="E21" s="4">
        <v>58.08</v>
      </c>
      <c r="F21" s="4">
        <v>361.74</v>
      </c>
      <c r="G21" s="7">
        <v>100</v>
      </c>
      <c r="H21" s="4">
        <v>8.7100000000000009</v>
      </c>
      <c r="I21" s="4">
        <v>9.68</v>
      </c>
      <c r="J21" s="4">
        <v>58.08</v>
      </c>
      <c r="K21" s="4">
        <v>361.74</v>
      </c>
      <c r="L21" s="7" t="s">
        <v>184</v>
      </c>
      <c r="M21" s="9" t="s">
        <v>185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</row>
    <row r="22" spans="1:256" ht="12" customHeight="1" x14ac:dyDescent="0.2">
      <c r="A22" s="6" t="s">
        <v>186</v>
      </c>
      <c r="B22" s="4">
        <v>100</v>
      </c>
      <c r="C22" s="4">
        <v>0.4</v>
      </c>
      <c r="D22" s="4">
        <v>0.4</v>
      </c>
      <c r="E22" s="4">
        <v>9.8000000000000007</v>
      </c>
      <c r="F22" s="4">
        <v>47</v>
      </c>
      <c r="G22" s="4">
        <v>100</v>
      </c>
      <c r="H22" s="4">
        <v>0.4</v>
      </c>
      <c r="I22" s="4">
        <v>0.4</v>
      </c>
      <c r="J22" s="4">
        <v>9.8000000000000007</v>
      </c>
      <c r="K22" s="4">
        <v>47</v>
      </c>
      <c r="L22" s="7" t="s">
        <v>52</v>
      </c>
      <c r="M22" s="6" t="s">
        <v>53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</row>
    <row r="23" spans="1:256" ht="12" customHeight="1" x14ac:dyDescent="0.2">
      <c r="A23" s="20" t="s">
        <v>54</v>
      </c>
      <c r="B23" s="4">
        <v>222</v>
      </c>
      <c r="C23" s="7">
        <v>0.13</v>
      </c>
      <c r="D23" s="7">
        <v>0.02</v>
      </c>
      <c r="E23" s="7">
        <v>15.2</v>
      </c>
      <c r="F23" s="7">
        <v>62</v>
      </c>
      <c r="G23" s="4">
        <v>222</v>
      </c>
      <c r="H23" s="7">
        <v>0.13</v>
      </c>
      <c r="I23" s="7">
        <v>0.02</v>
      </c>
      <c r="J23" s="7">
        <v>15.2</v>
      </c>
      <c r="K23" s="7">
        <v>62</v>
      </c>
      <c r="L23" s="7" t="s">
        <v>55</v>
      </c>
      <c r="M23" s="3" t="s">
        <v>56</v>
      </c>
    </row>
    <row r="24" spans="1:256" x14ac:dyDescent="0.2">
      <c r="A24" s="16" t="s">
        <v>24</v>
      </c>
      <c r="B24" s="2">
        <f t="shared" ref="B24:K24" si="2">SUM(B21:B23)</f>
        <v>422</v>
      </c>
      <c r="C24" s="2">
        <f t="shared" si="2"/>
        <v>9.240000000000002</v>
      </c>
      <c r="D24" s="2">
        <f t="shared" si="2"/>
        <v>10.1</v>
      </c>
      <c r="E24" s="2">
        <f t="shared" si="2"/>
        <v>83.08</v>
      </c>
      <c r="F24" s="2">
        <f t="shared" si="2"/>
        <v>470.74</v>
      </c>
      <c r="G24" s="2">
        <f t="shared" si="2"/>
        <v>422</v>
      </c>
      <c r="H24" s="2">
        <f t="shared" si="2"/>
        <v>9.240000000000002</v>
      </c>
      <c r="I24" s="2">
        <f t="shared" si="2"/>
        <v>10.1</v>
      </c>
      <c r="J24" s="2">
        <f t="shared" si="2"/>
        <v>83.08</v>
      </c>
      <c r="K24" s="2">
        <f t="shared" si="2"/>
        <v>470.74</v>
      </c>
      <c r="L24" s="2"/>
      <c r="M24" s="6"/>
    </row>
    <row r="25" spans="1:256" x14ac:dyDescent="0.2">
      <c r="A25" s="16" t="s">
        <v>187</v>
      </c>
      <c r="B25" s="2">
        <f t="shared" ref="B25:K25" si="3">SUM(B9,B19,B24)</f>
        <v>1707</v>
      </c>
      <c r="C25" s="2">
        <f t="shared" si="3"/>
        <v>51.199999999999996</v>
      </c>
      <c r="D25" s="2">
        <f t="shared" si="3"/>
        <v>50.63</v>
      </c>
      <c r="E25" s="2">
        <f t="shared" si="3"/>
        <v>272.73</v>
      </c>
      <c r="F25" s="2">
        <f t="shared" si="3"/>
        <v>1731.8</v>
      </c>
      <c r="G25" s="2">
        <f t="shared" si="3"/>
        <v>1922</v>
      </c>
      <c r="H25" s="2">
        <f t="shared" si="3"/>
        <v>59.250000000000007</v>
      </c>
      <c r="I25" s="2">
        <f t="shared" si="3"/>
        <v>61.629999999999995</v>
      </c>
      <c r="J25" s="2">
        <f t="shared" si="3"/>
        <v>297.10999999999996</v>
      </c>
      <c r="K25" s="2">
        <f t="shared" si="3"/>
        <v>1979.6499999999999</v>
      </c>
      <c r="L25" s="2"/>
      <c r="M25" s="6"/>
    </row>
    <row r="26" spans="1:256" x14ac:dyDescent="0.2">
      <c r="A26" s="104" t="s">
        <v>47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256" x14ac:dyDescent="0.2">
      <c r="A27" s="103" t="s">
        <v>2</v>
      </c>
      <c r="B27" s="104" t="s">
        <v>3</v>
      </c>
      <c r="C27" s="104"/>
      <c r="D27" s="104"/>
      <c r="E27" s="104"/>
      <c r="F27" s="104"/>
      <c r="G27" s="104" t="s">
        <v>178</v>
      </c>
      <c r="H27" s="104"/>
      <c r="I27" s="104"/>
      <c r="J27" s="104"/>
      <c r="K27" s="104"/>
      <c r="L27" s="103" t="s">
        <v>4</v>
      </c>
      <c r="M27" s="103" t="s">
        <v>5</v>
      </c>
    </row>
    <row r="28" spans="1:256" ht="11.45" customHeight="1" x14ac:dyDescent="0.2">
      <c r="A28" s="103"/>
      <c r="B28" s="2" t="s">
        <v>6</v>
      </c>
      <c r="C28" s="2" t="s">
        <v>7</v>
      </c>
      <c r="D28" s="2" t="s">
        <v>8</v>
      </c>
      <c r="E28" s="2" t="s">
        <v>9</v>
      </c>
      <c r="F28" s="2" t="s">
        <v>10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103"/>
      <c r="M28" s="103"/>
    </row>
    <row r="29" spans="1:256" x14ac:dyDescent="0.2">
      <c r="A29" s="103" t="s">
        <v>11</v>
      </c>
      <c r="B29" s="103"/>
      <c r="C29" s="103"/>
      <c r="D29" s="103"/>
      <c r="E29" s="103"/>
      <c r="F29" s="103"/>
      <c r="G29" s="103"/>
      <c r="H29" s="106"/>
      <c r="I29" s="106"/>
      <c r="J29" s="106"/>
      <c r="K29" s="106"/>
      <c r="L29" s="103"/>
      <c r="M29" s="103"/>
    </row>
    <row r="30" spans="1:256" ht="23.25" customHeight="1" x14ac:dyDescent="0.2">
      <c r="A30" s="6" t="s">
        <v>48</v>
      </c>
      <c r="B30" s="10">
        <v>150</v>
      </c>
      <c r="C30" s="24">
        <v>14.53</v>
      </c>
      <c r="D30" s="24">
        <v>14.5</v>
      </c>
      <c r="E30" s="24">
        <v>50.53</v>
      </c>
      <c r="F30" s="24">
        <v>387.3</v>
      </c>
      <c r="G30" s="10">
        <v>200</v>
      </c>
      <c r="H30" s="24">
        <v>19.02</v>
      </c>
      <c r="I30" s="24">
        <v>17.920000000000002</v>
      </c>
      <c r="J30" s="24">
        <v>70.08</v>
      </c>
      <c r="K30" s="24">
        <v>525.12</v>
      </c>
      <c r="L30" s="12" t="s">
        <v>49</v>
      </c>
      <c r="M30" s="6" t="s">
        <v>50</v>
      </c>
    </row>
    <row r="31" spans="1:256" s="25" customFormat="1" x14ac:dyDescent="0.2">
      <c r="A31" s="9" t="s">
        <v>18</v>
      </c>
      <c r="B31" s="10">
        <v>30</v>
      </c>
      <c r="C31" s="11">
        <v>2.85</v>
      </c>
      <c r="D31" s="11">
        <v>0.9</v>
      </c>
      <c r="E31" s="11">
        <v>15.6</v>
      </c>
      <c r="F31" s="11">
        <v>79.5</v>
      </c>
      <c r="G31" s="10">
        <v>30</v>
      </c>
      <c r="H31" s="11">
        <v>2.85</v>
      </c>
      <c r="I31" s="11">
        <v>0.9</v>
      </c>
      <c r="J31" s="11">
        <v>15.6</v>
      </c>
      <c r="K31" s="11">
        <v>79.5</v>
      </c>
      <c r="L31" s="12" t="s">
        <v>19</v>
      </c>
      <c r="M31" s="13" t="s">
        <v>20</v>
      </c>
    </row>
    <row r="32" spans="1:256" s="25" customFormat="1" x14ac:dyDescent="0.2">
      <c r="A32" s="6" t="s">
        <v>51</v>
      </c>
      <c r="B32" s="7">
        <v>100</v>
      </c>
      <c r="C32" s="4">
        <v>0.4</v>
      </c>
      <c r="D32" s="4">
        <v>0.4</v>
      </c>
      <c r="E32" s="4">
        <f>19.6/2</f>
        <v>9.8000000000000007</v>
      </c>
      <c r="F32" s="4">
        <f>94/2</f>
        <v>47</v>
      </c>
      <c r="G32" s="7">
        <v>100</v>
      </c>
      <c r="H32" s="26">
        <v>0.4</v>
      </c>
      <c r="I32" s="26">
        <v>0.4</v>
      </c>
      <c r="J32" s="26">
        <f>19.6/2</f>
        <v>9.8000000000000007</v>
      </c>
      <c r="K32" s="26">
        <f>94/2</f>
        <v>47</v>
      </c>
      <c r="L32" s="7" t="s">
        <v>52</v>
      </c>
      <c r="M32" s="6" t="s">
        <v>53</v>
      </c>
    </row>
    <row r="33" spans="1:256" x14ac:dyDescent="0.2">
      <c r="A33" s="20" t="s">
        <v>54</v>
      </c>
      <c r="B33" s="4">
        <v>222</v>
      </c>
      <c r="C33" s="7">
        <v>0.13</v>
      </c>
      <c r="D33" s="7">
        <v>0.02</v>
      </c>
      <c r="E33" s="7">
        <v>15.2</v>
      </c>
      <c r="F33" s="7">
        <v>62</v>
      </c>
      <c r="G33" s="4">
        <v>222</v>
      </c>
      <c r="H33" s="7">
        <v>0.13</v>
      </c>
      <c r="I33" s="7">
        <v>0.02</v>
      </c>
      <c r="J33" s="7">
        <v>15.2</v>
      </c>
      <c r="K33" s="7">
        <v>62</v>
      </c>
      <c r="L33" s="7" t="s">
        <v>55</v>
      </c>
      <c r="M33" s="3" t="s">
        <v>56</v>
      </c>
    </row>
    <row r="34" spans="1:256" x14ac:dyDescent="0.2">
      <c r="A34" s="16" t="s">
        <v>24</v>
      </c>
      <c r="B34" s="2">
        <f t="shared" ref="B34:K34" si="4">SUM(B30:B33)</f>
        <v>502</v>
      </c>
      <c r="C34" s="17">
        <f t="shared" si="4"/>
        <v>17.909999999999997</v>
      </c>
      <c r="D34" s="17">
        <f t="shared" si="4"/>
        <v>15.82</v>
      </c>
      <c r="E34" s="17">
        <f t="shared" si="4"/>
        <v>91.13</v>
      </c>
      <c r="F34" s="17">
        <f t="shared" si="4"/>
        <v>575.79999999999995</v>
      </c>
      <c r="G34" s="17">
        <f t="shared" si="4"/>
        <v>552</v>
      </c>
      <c r="H34" s="17">
        <f t="shared" si="4"/>
        <v>22.4</v>
      </c>
      <c r="I34" s="17">
        <f t="shared" si="4"/>
        <v>19.239999999999998</v>
      </c>
      <c r="J34" s="17">
        <f t="shared" si="4"/>
        <v>110.67999999999999</v>
      </c>
      <c r="K34" s="17">
        <f t="shared" si="4"/>
        <v>713.62</v>
      </c>
      <c r="L34" s="2"/>
      <c r="M34" s="6"/>
    </row>
    <row r="35" spans="1:256" x14ac:dyDescent="0.2">
      <c r="A35" s="104" t="s">
        <v>25</v>
      </c>
      <c r="B35" s="104"/>
      <c r="C35" s="104"/>
      <c r="D35" s="104"/>
      <c r="E35" s="104"/>
      <c r="F35" s="104"/>
      <c r="G35" s="104"/>
      <c r="H35" s="105"/>
      <c r="I35" s="105"/>
      <c r="J35" s="105"/>
      <c r="K35" s="105"/>
      <c r="L35" s="104"/>
      <c r="M35" s="104"/>
    </row>
    <row r="36" spans="1:256" ht="12" customHeight="1" x14ac:dyDescent="0.2">
      <c r="A36" s="6" t="s">
        <v>57</v>
      </c>
      <c r="B36" s="10">
        <v>200</v>
      </c>
      <c r="C36" s="11">
        <v>1.4</v>
      </c>
      <c r="D36" s="11">
        <v>5.2</v>
      </c>
      <c r="E36" s="11">
        <v>10.31</v>
      </c>
      <c r="F36" s="11">
        <v>94.8</v>
      </c>
      <c r="G36" s="10">
        <v>260</v>
      </c>
      <c r="H36" s="11">
        <v>1.77</v>
      </c>
      <c r="I36" s="11">
        <v>6.45</v>
      </c>
      <c r="J36" s="11">
        <v>13.65</v>
      </c>
      <c r="K36" s="11">
        <v>120.98</v>
      </c>
      <c r="L36" s="53" t="s">
        <v>188</v>
      </c>
      <c r="M36" s="13" t="s">
        <v>59</v>
      </c>
    </row>
    <row r="37" spans="1:256" s="25" customFormat="1" x14ac:dyDescent="0.2">
      <c r="A37" s="9" t="s">
        <v>60</v>
      </c>
      <c r="B37" s="7">
        <v>90</v>
      </c>
      <c r="C37" s="5">
        <v>10.6</v>
      </c>
      <c r="D37" s="5">
        <v>12.6</v>
      </c>
      <c r="E37" s="5">
        <v>9.06</v>
      </c>
      <c r="F37" s="5">
        <v>207.09</v>
      </c>
      <c r="G37" s="4">
        <v>100</v>
      </c>
      <c r="H37" s="26">
        <v>11.63</v>
      </c>
      <c r="I37" s="26">
        <v>14.08</v>
      </c>
      <c r="J37" s="26">
        <v>10.08</v>
      </c>
      <c r="K37" s="26">
        <v>230.1</v>
      </c>
      <c r="L37" s="7" t="s">
        <v>189</v>
      </c>
      <c r="M37" s="6" t="s">
        <v>62</v>
      </c>
    </row>
    <row r="38" spans="1:256" x14ac:dyDescent="0.2">
      <c r="A38" s="6" t="s">
        <v>63</v>
      </c>
      <c r="B38" s="7">
        <v>150</v>
      </c>
      <c r="C38" s="22">
        <v>5.52</v>
      </c>
      <c r="D38" s="22">
        <v>4.51</v>
      </c>
      <c r="E38" s="22">
        <v>26.45</v>
      </c>
      <c r="F38" s="22">
        <v>168.45</v>
      </c>
      <c r="G38" s="7">
        <v>180</v>
      </c>
      <c r="H38" s="30">
        <v>6.62</v>
      </c>
      <c r="I38" s="30">
        <v>5.42</v>
      </c>
      <c r="J38" s="30">
        <v>31.73</v>
      </c>
      <c r="K38" s="30">
        <v>202.14</v>
      </c>
      <c r="L38" s="7" t="s">
        <v>64</v>
      </c>
      <c r="M38" s="6" t="s">
        <v>65</v>
      </c>
    </row>
    <row r="39" spans="1:256" ht="23.25" customHeight="1" x14ac:dyDescent="0.2">
      <c r="A39" s="3" t="s">
        <v>266</v>
      </c>
      <c r="B39" s="10">
        <v>60</v>
      </c>
      <c r="C39" s="11">
        <v>0.9</v>
      </c>
      <c r="D39" s="11">
        <v>3.05</v>
      </c>
      <c r="E39" s="11">
        <v>2.5</v>
      </c>
      <c r="F39" s="11">
        <v>41.31</v>
      </c>
      <c r="G39" s="59">
        <v>100</v>
      </c>
      <c r="H39" s="11">
        <v>1.56</v>
      </c>
      <c r="I39" s="11">
        <v>5.09</v>
      </c>
      <c r="J39" s="11">
        <v>4.18</v>
      </c>
      <c r="K39" s="11">
        <v>68.849999999999994</v>
      </c>
      <c r="L39" s="19" t="s">
        <v>270</v>
      </c>
      <c r="M39" s="9" t="s">
        <v>267</v>
      </c>
    </row>
    <row r="40" spans="1:256" x14ac:dyDescent="0.2">
      <c r="A40" s="6" t="s">
        <v>66</v>
      </c>
      <c r="B40" s="7">
        <v>200</v>
      </c>
      <c r="C40" s="36">
        <v>0.76</v>
      </c>
      <c r="D40" s="36">
        <v>0.04</v>
      </c>
      <c r="E40" s="36">
        <v>20.22</v>
      </c>
      <c r="F40" s="36">
        <v>85.51</v>
      </c>
      <c r="G40" s="4">
        <v>200</v>
      </c>
      <c r="H40" s="26">
        <v>0.76</v>
      </c>
      <c r="I40" s="26">
        <v>0.04</v>
      </c>
      <c r="J40" s="26">
        <v>20.22</v>
      </c>
      <c r="K40" s="26">
        <v>85.51</v>
      </c>
      <c r="L40" s="4" t="s">
        <v>67</v>
      </c>
      <c r="M40" s="9" t="s">
        <v>68</v>
      </c>
    </row>
    <row r="41" spans="1:256" x14ac:dyDescent="0.2">
      <c r="A41" s="3" t="s">
        <v>41</v>
      </c>
      <c r="B41" s="10">
        <v>40</v>
      </c>
      <c r="C41" s="4">
        <v>2.6</v>
      </c>
      <c r="D41" s="4">
        <v>0.4</v>
      </c>
      <c r="E41" s="4">
        <v>17.2</v>
      </c>
      <c r="F41" s="4">
        <v>85</v>
      </c>
      <c r="G41" s="19">
        <v>40</v>
      </c>
      <c r="H41" s="4">
        <v>2.6</v>
      </c>
      <c r="I41" s="4">
        <v>0.4</v>
      </c>
      <c r="J41" s="4">
        <v>17.2</v>
      </c>
      <c r="K41" s="4">
        <v>85</v>
      </c>
      <c r="L41" s="19" t="s">
        <v>181</v>
      </c>
      <c r="M41" s="6" t="s">
        <v>42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x14ac:dyDescent="0.2">
      <c r="A42" s="3" t="s">
        <v>43</v>
      </c>
      <c r="B42" s="28">
        <v>40</v>
      </c>
      <c r="C42" s="4">
        <v>3.2</v>
      </c>
      <c r="D42" s="4">
        <v>0.4</v>
      </c>
      <c r="E42" s="4">
        <v>20.399999999999999</v>
      </c>
      <c r="F42" s="4">
        <v>100</v>
      </c>
      <c r="G42" s="12">
        <v>40</v>
      </c>
      <c r="H42" s="4">
        <v>3.2</v>
      </c>
      <c r="I42" s="4">
        <v>0.4</v>
      </c>
      <c r="J42" s="4">
        <v>20.399999999999999</v>
      </c>
      <c r="K42" s="4">
        <v>100</v>
      </c>
      <c r="L42" s="19" t="s">
        <v>181</v>
      </c>
      <c r="M42" s="9" t="s">
        <v>45</v>
      </c>
    </row>
    <row r="43" spans="1:256" x14ac:dyDescent="0.2">
      <c r="A43" s="16" t="s">
        <v>24</v>
      </c>
      <c r="B43" s="2">
        <f t="shared" ref="B43:K43" si="5">SUM(B36:B42)</f>
        <v>780</v>
      </c>
      <c r="C43" s="51">
        <f t="shared" si="5"/>
        <v>24.98</v>
      </c>
      <c r="D43" s="51">
        <f t="shared" si="5"/>
        <v>26.2</v>
      </c>
      <c r="E43" s="51">
        <f t="shared" si="5"/>
        <v>106.13999999999999</v>
      </c>
      <c r="F43" s="51">
        <f t="shared" si="5"/>
        <v>782.16</v>
      </c>
      <c r="G43" s="17">
        <f t="shared" si="5"/>
        <v>920</v>
      </c>
      <c r="H43" s="17">
        <f t="shared" si="5"/>
        <v>28.14</v>
      </c>
      <c r="I43" s="17">
        <f t="shared" si="5"/>
        <v>31.88</v>
      </c>
      <c r="J43" s="17">
        <f t="shared" si="5"/>
        <v>117.46000000000001</v>
      </c>
      <c r="K43" s="17">
        <f t="shared" si="5"/>
        <v>892.58</v>
      </c>
      <c r="L43" s="2"/>
      <c r="M43" s="6"/>
    </row>
    <row r="44" spans="1:256" x14ac:dyDescent="0.2">
      <c r="A44" s="103" t="s">
        <v>182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45" spans="1:256" s="23" customFormat="1" x14ac:dyDescent="0.2">
      <c r="A45" s="3" t="s">
        <v>190</v>
      </c>
      <c r="B45" s="4">
        <v>100</v>
      </c>
      <c r="C45" s="5">
        <v>8.64</v>
      </c>
      <c r="D45" s="5">
        <v>9.85</v>
      </c>
      <c r="E45" s="5">
        <v>45.53</v>
      </c>
      <c r="F45" s="5">
        <v>292.98</v>
      </c>
      <c r="G45" s="4">
        <v>100</v>
      </c>
      <c r="H45" s="5">
        <v>8.64</v>
      </c>
      <c r="I45" s="5">
        <v>9.85</v>
      </c>
      <c r="J45" s="5">
        <v>45.53</v>
      </c>
      <c r="K45" s="5">
        <v>292.98</v>
      </c>
      <c r="L45" s="4" t="s">
        <v>191</v>
      </c>
      <c r="M45" s="6" t="s">
        <v>192</v>
      </c>
    </row>
    <row r="46" spans="1:256" ht="12" customHeight="1" x14ac:dyDescent="0.2">
      <c r="A46" s="6" t="s">
        <v>186</v>
      </c>
      <c r="B46" s="4">
        <v>100</v>
      </c>
      <c r="C46" s="4">
        <v>0.4</v>
      </c>
      <c r="D46" s="4">
        <v>0.4</v>
      </c>
      <c r="E46" s="4">
        <v>9.8000000000000007</v>
      </c>
      <c r="F46" s="4">
        <v>47</v>
      </c>
      <c r="G46" s="4">
        <v>100</v>
      </c>
      <c r="H46" s="4">
        <v>0.4</v>
      </c>
      <c r="I46" s="4">
        <v>0.4</v>
      </c>
      <c r="J46" s="4">
        <v>9.8000000000000007</v>
      </c>
      <c r="K46" s="4">
        <v>47</v>
      </c>
      <c r="L46" s="7" t="s">
        <v>52</v>
      </c>
      <c r="M46" s="6" t="s">
        <v>53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</row>
    <row r="47" spans="1:256" x14ac:dyDescent="0.2">
      <c r="A47" s="9" t="s">
        <v>21</v>
      </c>
      <c r="B47" s="7">
        <v>215</v>
      </c>
      <c r="C47" s="7">
        <v>7.0000000000000007E-2</v>
      </c>
      <c r="D47" s="7">
        <v>0.02</v>
      </c>
      <c r="E47" s="7">
        <v>15</v>
      </c>
      <c r="F47" s="7">
        <v>60</v>
      </c>
      <c r="G47" s="7">
        <v>215</v>
      </c>
      <c r="H47" s="7">
        <v>7.0000000000000007E-2</v>
      </c>
      <c r="I47" s="7">
        <v>0.02</v>
      </c>
      <c r="J47" s="7">
        <v>15</v>
      </c>
      <c r="K47" s="7">
        <v>60</v>
      </c>
      <c r="L47" s="7" t="s">
        <v>22</v>
      </c>
      <c r="M47" s="6" t="s">
        <v>23</v>
      </c>
    </row>
    <row r="48" spans="1:256" x14ac:dyDescent="0.2">
      <c r="A48" s="16" t="s">
        <v>24</v>
      </c>
      <c r="B48" s="2">
        <f t="shared" ref="B48:K48" si="6">SUM(B45:B47)</f>
        <v>415</v>
      </c>
      <c r="C48" s="2">
        <f t="shared" si="6"/>
        <v>9.1100000000000012</v>
      </c>
      <c r="D48" s="2">
        <f t="shared" si="6"/>
        <v>10.27</v>
      </c>
      <c r="E48" s="2">
        <f t="shared" si="6"/>
        <v>70.33</v>
      </c>
      <c r="F48" s="2">
        <f t="shared" si="6"/>
        <v>399.98</v>
      </c>
      <c r="G48" s="2">
        <f t="shared" si="6"/>
        <v>415</v>
      </c>
      <c r="H48" s="2">
        <f t="shared" si="6"/>
        <v>9.1100000000000012</v>
      </c>
      <c r="I48" s="2">
        <f t="shared" si="6"/>
        <v>10.27</v>
      </c>
      <c r="J48" s="2">
        <f t="shared" si="6"/>
        <v>70.33</v>
      </c>
      <c r="K48" s="2">
        <f t="shared" si="6"/>
        <v>399.98</v>
      </c>
      <c r="L48" s="2"/>
      <c r="M48" s="6"/>
    </row>
    <row r="49" spans="1:256" x14ac:dyDescent="0.2">
      <c r="A49" s="97" t="s">
        <v>187</v>
      </c>
      <c r="B49" s="98">
        <f t="shared" ref="B49:K49" si="7">SUM(B34,B43,B48)</f>
        <v>1697</v>
      </c>
      <c r="C49" s="98">
        <f t="shared" si="7"/>
        <v>52</v>
      </c>
      <c r="D49" s="98">
        <f t="shared" si="7"/>
        <v>52.289999999999992</v>
      </c>
      <c r="E49" s="98">
        <f t="shared" si="7"/>
        <v>267.59999999999997</v>
      </c>
      <c r="F49" s="98">
        <f t="shared" si="7"/>
        <v>1757.94</v>
      </c>
      <c r="G49" s="98">
        <f t="shared" si="7"/>
        <v>1887</v>
      </c>
      <c r="H49" s="98">
        <f t="shared" si="7"/>
        <v>59.65</v>
      </c>
      <c r="I49" s="98">
        <f t="shared" si="7"/>
        <v>61.39</v>
      </c>
      <c r="J49" s="98">
        <f t="shared" si="7"/>
        <v>298.46999999999997</v>
      </c>
      <c r="K49" s="98">
        <f t="shared" si="7"/>
        <v>2006.18</v>
      </c>
      <c r="L49" s="98"/>
      <c r="M49" s="99"/>
    </row>
    <row r="50" spans="1:256" x14ac:dyDescent="0.2">
      <c r="A50" s="104" t="s">
        <v>70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1:256" ht="10.5" customHeight="1" x14ac:dyDescent="0.2">
      <c r="A51" s="103" t="s">
        <v>2</v>
      </c>
      <c r="B51" s="104" t="s">
        <v>3</v>
      </c>
      <c r="C51" s="104"/>
      <c r="D51" s="104"/>
      <c r="E51" s="104"/>
      <c r="F51" s="104"/>
      <c r="G51" s="104" t="s">
        <v>178</v>
      </c>
      <c r="H51" s="104"/>
      <c r="I51" s="104"/>
      <c r="J51" s="104"/>
      <c r="K51" s="104"/>
      <c r="L51" s="103" t="s">
        <v>4</v>
      </c>
      <c r="M51" s="103" t="s">
        <v>5</v>
      </c>
    </row>
    <row r="52" spans="1:256" ht="11.45" customHeight="1" x14ac:dyDescent="0.2">
      <c r="A52" s="103"/>
      <c r="B52" s="2" t="s">
        <v>6</v>
      </c>
      <c r="C52" s="2" t="s">
        <v>7</v>
      </c>
      <c r="D52" s="2" t="s">
        <v>8</v>
      </c>
      <c r="E52" s="2" t="s">
        <v>9</v>
      </c>
      <c r="F52" s="2" t="s">
        <v>10</v>
      </c>
      <c r="G52" s="2" t="s">
        <v>6</v>
      </c>
      <c r="H52" s="2" t="s">
        <v>7</v>
      </c>
      <c r="I52" s="2" t="s">
        <v>8</v>
      </c>
      <c r="J52" s="2" t="s">
        <v>9</v>
      </c>
      <c r="K52" s="2" t="s">
        <v>10</v>
      </c>
      <c r="L52" s="103"/>
      <c r="M52" s="103"/>
    </row>
    <row r="53" spans="1:256" x14ac:dyDescent="0.2">
      <c r="A53" s="103" t="s">
        <v>11</v>
      </c>
      <c r="B53" s="103"/>
      <c r="C53" s="103"/>
      <c r="D53" s="103"/>
      <c r="E53" s="103"/>
      <c r="F53" s="103"/>
      <c r="G53" s="103"/>
      <c r="H53" s="106"/>
      <c r="I53" s="106"/>
      <c r="J53" s="106"/>
      <c r="K53" s="106"/>
      <c r="L53" s="103"/>
      <c r="M53" s="103"/>
    </row>
    <row r="54" spans="1:256" ht="12" customHeight="1" x14ac:dyDescent="0.2">
      <c r="A54" s="6" t="s">
        <v>71</v>
      </c>
      <c r="B54" s="28">
        <v>90</v>
      </c>
      <c r="C54" s="54">
        <v>15.9</v>
      </c>
      <c r="D54" s="54">
        <v>11.4</v>
      </c>
      <c r="E54" s="54">
        <v>10.4</v>
      </c>
      <c r="F54" s="54">
        <v>207.9</v>
      </c>
      <c r="G54" s="28">
        <v>100</v>
      </c>
      <c r="H54" s="11">
        <v>17.7</v>
      </c>
      <c r="I54" s="11">
        <v>12.06</v>
      </c>
      <c r="J54" s="11">
        <v>11.6</v>
      </c>
      <c r="K54" s="11">
        <v>231</v>
      </c>
      <c r="L54" s="19" t="s">
        <v>72</v>
      </c>
      <c r="M54" s="9" t="s">
        <v>73</v>
      </c>
    </row>
    <row r="55" spans="1:256" ht="11.25" customHeight="1" x14ac:dyDescent="0.2">
      <c r="A55" s="9" t="s">
        <v>35</v>
      </c>
      <c r="B55" s="7">
        <v>150</v>
      </c>
      <c r="C55" s="7">
        <v>3.06</v>
      </c>
      <c r="D55" s="7">
        <v>4.8</v>
      </c>
      <c r="E55" s="7">
        <v>20.440000000000001</v>
      </c>
      <c r="F55" s="7">
        <v>137.25</v>
      </c>
      <c r="G55" s="7">
        <v>180</v>
      </c>
      <c r="H55" s="26">
        <v>3.67</v>
      </c>
      <c r="I55" s="26">
        <v>5.76</v>
      </c>
      <c r="J55" s="26">
        <v>24.53</v>
      </c>
      <c r="K55" s="26">
        <v>164.7</v>
      </c>
      <c r="L55" s="7" t="s">
        <v>36</v>
      </c>
      <c r="M55" s="9" t="s">
        <v>37</v>
      </c>
    </row>
    <row r="56" spans="1:256" x14ac:dyDescent="0.2">
      <c r="A56" s="3" t="s">
        <v>193</v>
      </c>
      <c r="B56" s="28">
        <v>50</v>
      </c>
      <c r="C56" s="11">
        <v>4</v>
      </c>
      <c r="D56" s="11">
        <v>0.5</v>
      </c>
      <c r="E56" s="11">
        <v>25.5</v>
      </c>
      <c r="F56" s="11">
        <v>125</v>
      </c>
      <c r="G56" s="7">
        <v>60</v>
      </c>
      <c r="H56" s="5">
        <f>4/50*60</f>
        <v>4.8</v>
      </c>
      <c r="I56" s="5">
        <f>0.5/50*60</f>
        <v>0.6</v>
      </c>
      <c r="J56" s="5">
        <f>25.5/50*60</f>
        <v>30.6</v>
      </c>
      <c r="K56" s="5">
        <f>125/50*60</f>
        <v>150</v>
      </c>
      <c r="L56" s="73" t="s">
        <v>44</v>
      </c>
      <c r="M56" s="9" t="s">
        <v>45</v>
      </c>
    </row>
    <row r="57" spans="1:256" x14ac:dyDescent="0.2">
      <c r="A57" s="9" t="s">
        <v>21</v>
      </c>
      <c r="B57" s="7">
        <v>215</v>
      </c>
      <c r="C57" s="7">
        <v>7.0000000000000007E-2</v>
      </c>
      <c r="D57" s="7">
        <v>0.02</v>
      </c>
      <c r="E57" s="7">
        <v>15</v>
      </c>
      <c r="F57" s="7">
        <v>60</v>
      </c>
      <c r="G57" s="7">
        <v>215</v>
      </c>
      <c r="H57" s="7">
        <v>7.0000000000000007E-2</v>
      </c>
      <c r="I57" s="7">
        <v>0.02</v>
      </c>
      <c r="J57" s="7">
        <v>15</v>
      </c>
      <c r="K57" s="7">
        <v>60</v>
      </c>
      <c r="L57" s="7" t="s">
        <v>22</v>
      </c>
      <c r="M57" s="6" t="s">
        <v>23</v>
      </c>
    </row>
    <row r="58" spans="1:256" x14ac:dyDescent="0.2">
      <c r="A58" s="16" t="s">
        <v>24</v>
      </c>
      <c r="B58" s="2">
        <f t="shared" ref="B58:K58" si="8">SUM(B54:B57)</f>
        <v>505</v>
      </c>
      <c r="C58" s="17">
        <f t="shared" si="8"/>
        <v>23.03</v>
      </c>
      <c r="D58" s="17">
        <f t="shared" si="8"/>
        <v>16.72</v>
      </c>
      <c r="E58" s="17">
        <f t="shared" si="8"/>
        <v>71.34</v>
      </c>
      <c r="F58" s="17">
        <f t="shared" si="8"/>
        <v>530.15</v>
      </c>
      <c r="G58" s="17">
        <f t="shared" si="8"/>
        <v>555</v>
      </c>
      <c r="H58" s="17">
        <f t="shared" si="8"/>
        <v>26.24</v>
      </c>
      <c r="I58" s="17">
        <f t="shared" si="8"/>
        <v>18.440000000000001</v>
      </c>
      <c r="J58" s="17">
        <f t="shared" si="8"/>
        <v>81.73</v>
      </c>
      <c r="K58" s="17">
        <f t="shared" si="8"/>
        <v>605.70000000000005</v>
      </c>
      <c r="L58" s="2"/>
      <c r="M58" s="6"/>
    </row>
    <row r="59" spans="1:256" ht="14.45" customHeight="1" x14ac:dyDescent="0.2">
      <c r="A59" s="104" t="s">
        <v>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256" ht="12.75" customHeight="1" x14ac:dyDescent="0.2">
      <c r="A60" s="6" t="s">
        <v>74</v>
      </c>
      <c r="B60" s="4">
        <v>200</v>
      </c>
      <c r="C60" s="30">
        <v>1.38</v>
      </c>
      <c r="D60" s="30">
        <v>5.2</v>
      </c>
      <c r="E60" s="30">
        <v>8.92</v>
      </c>
      <c r="F60" s="8">
        <v>88.2</v>
      </c>
      <c r="G60" s="30">
        <v>260</v>
      </c>
      <c r="H60" s="30">
        <v>1.74</v>
      </c>
      <c r="I60" s="30">
        <v>6.83</v>
      </c>
      <c r="J60" s="30">
        <v>11.16</v>
      </c>
      <c r="K60" s="30">
        <v>111.14</v>
      </c>
      <c r="L60" s="49" t="s">
        <v>194</v>
      </c>
      <c r="M60" s="20" t="s">
        <v>76</v>
      </c>
    </row>
    <row r="61" spans="1:256" ht="12.75" customHeight="1" x14ac:dyDescent="0.2">
      <c r="A61" s="6" t="s">
        <v>77</v>
      </c>
      <c r="B61" s="28">
        <v>250</v>
      </c>
      <c r="C61" s="11">
        <v>18.64</v>
      </c>
      <c r="D61" s="11">
        <v>15.04</v>
      </c>
      <c r="E61" s="11">
        <v>54.74</v>
      </c>
      <c r="F61" s="11">
        <v>425.32</v>
      </c>
      <c r="G61" s="28">
        <v>250</v>
      </c>
      <c r="H61" s="11">
        <v>18.64</v>
      </c>
      <c r="I61" s="11">
        <v>15.04</v>
      </c>
      <c r="J61" s="11">
        <v>54.74</v>
      </c>
      <c r="K61" s="11">
        <v>425.32</v>
      </c>
      <c r="L61" s="19" t="s">
        <v>78</v>
      </c>
      <c r="M61" s="9" t="s">
        <v>79</v>
      </c>
    </row>
    <row r="62" spans="1:256" ht="12" customHeight="1" x14ac:dyDescent="0.2">
      <c r="A62" s="3" t="s">
        <v>269</v>
      </c>
      <c r="B62" s="10">
        <v>60</v>
      </c>
      <c r="C62" s="11">
        <v>0.72</v>
      </c>
      <c r="D62" s="11">
        <v>5.05</v>
      </c>
      <c r="E62" s="11">
        <v>3.8</v>
      </c>
      <c r="F62" s="11">
        <v>62.6</v>
      </c>
      <c r="G62" s="59">
        <v>100</v>
      </c>
      <c r="H62" s="11">
        <v>1.2</v>
      </c>
      <c r="I62" s="11">
        <v>8.41</v>
      </c>
      <c r="J62" s="11">
        <v>6.3</v>
      </c>
      <c r="K62" s="11">
        <v>104.3</v>
      </c>
      <c r="L62" s="19">
        <v>269</v>
      </c>
      <c r="M62" s="9" t="s">
        <v>268</v>
      </c>
    </row>
    <row r="63" spans="1:256" x14ac:dyDescent="0.2">
      <c r="A63" s="6" t="s">
        <v>80</v>
      </c>
      <c r="B63" s="7">
        <v>200</v>
      </c>
      <c r="C63" s="7">
        <v>0</v>
      </c>
      <c r="D63" s="7">
        <v>0</v>
      </c>
      <c r="E63" s="7">
        <v>19.97</v>
      </c>
      <c r="F63" s="7">
        <v>76</v>
      </c>
      <c r="G63" s="7">
        <v>200</v>
      </c>
      <c r="H63" s="15">
        <v>0</v>
      </c>
      <c r="I63" s="15">
        <v>0</v>
      </c>
      <c r="J63" s="15">
        <v>19.97</v>
      </c>
      <c r="K63" s="15">
        <v>76</v>
      </c>
      <c r="L63" s="7" t="s">
        <v>81</v>
      </c>
      <c r="M63" s="9" t="s">
        <v>82</v>
      </c>
    </row>
    <row r="64" spans="1:256" x14ac:dyDescent="0.2">
      <c r="A64" s="3" t="s">
        <v>41</v>
      </c>
      <c r="B64" s="4">
        <v>40</v>
      </c>
      <c r="C64" s="4">
        <v>2.6</v>
      </c>
      <c r="D64" s="4">
        <v>0.4</v>
      </c>
      <c r="E64" s="4">
        <v>17.2</v>
      </c>
      <c r="F64" s="4">
        <v>85</v>
      </c>
      <c r="G64" s="4">
        <v>40</v>
      </c>
      <c r="H64" s="4">
        <v>2.6</v>
      </c>
      <c r="I64" s="4">
        <v>0.4</v>
      </c>
      <c r="J64" s="4">
        <v>17.2</v>
      </c>
      <c r="K64" s="4">
        <v>85</v>
      </c>
      <c r="L64" s="19" t="s">
        <v>181</v>
      </c>
      <c r="M64" s="6" t="s">
        <v>42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</row>
    <row r="65" spans="1:256" x14ac:dyDescent="0.2">
      <c r="A65" s="3" t="s">
        <v>43</v>
      </c>
      <c r="B65" s="7">
        <v>40</v>
      </c>
      <c r="C65" s="4">
        <v>3.2</v>
      </c>
      <c r="D65" s="4">
        <v>0.4</v>
      </c>
      <c r="E65" s="4">
        <v>20.399999999999999</v>
      </c>
      <c r="F65" s="4">
        <v>100</v>
      </c>
      <c r="G65" s="7">
        <v>40</v>
      </c>
      <c r="H65" s="4">
        <v>3.2</v>
      </c>
      <c r="I65" s="4">
        <v>0.4</v>
      </c>
      <c r="J65" s="4">
        <v>20.399999999999999</v>
      </c>
      <c r="K65" s="4">
        <v>100</v>
      </c>
      <c r="L65" s="19" t="s">
        <v>181</v>
      </c>
      <c r="M65" s="9" t="s">
        <v>45</v>
      </c>
    </row>
    <row r="66" spans="1:256" x14ac:dyDescent="0.2">
      <c r="A66" s="16" t="s">
        <v>24</v>
      </c>
      <c r="B66" s="2">
        <f t="shared" ref="B66:K66" si="9">SUM(B60:B65)</f>
        <v>790</v>
      </c>
      <c r="C66" s="17">
        <f t="shared" si="9"/>
        <v>26.54</v>
      </c>
      <c r="D66" s="17">
        <f t="shared" si="9"/>
        <v>26.089999999999996</v>
      </c>
      <c r="E66" s="17">
        <f t="shared" si="9"/>
        <v>125.03</v>
      </c>
      <c r="F66" s="17">
        <f t="shared" si="9"/>
        <v>837.12</v>
      </c>
      <c r="G66" s="17">
        <f t="shared" si="9"/>
        <v>890</v>
      </c>
      <c r="H66" s="17">
        <f t="shared" si="9"/>
        <v>27.38</v>
      </c>
      <c r="I66" s="17">
        <f t="shared" si="9"/>
        <v>31.079999999999995</v>
      </c>
      <c r="J66" s="17">
        <f t="shared" si="9"/>
        <v>129.77000000000001</v>
      </c>
      <c r="K66" s="17">
        <f t="shared" si="9"/>
        <v>901.76</v>
      </c>
      <c r="L66" s="2"/>
      <c r="M66" s="6"/>
    </row>
    <row r="67" spans="1:256" x14ac:dyDescent="0.2">
      <c r="A67" s="103" t="s">
        <v>182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</row>
    <row r="68" spans="1:256" ht="12" customHeight="1" x14ac:dyDescent="0.2">
      <c r="A68" s="6" t="s">
        <v>195</v>
      </c>
      <c r="B68" s="7">
        <v>80</v>
      </c>
      <c r="C68" s="4">
        <v>9.5399999999999991</v>
      </c>
      <c r="D68" s="4">
        <v>11.9</v>
      </c>
      <c r="E68" s="4">
        <v>40.9</v>
      </c>
      <c r="F68" s="4">
        <v>300.8</v>
      </c>
      <c r="G68" s="7">
        <v>80</v>
      </c>
      <c r="H68" s="4">
        <v>9.5399999999999991</v>
      </c>
      <c r="I68" s="4">
        <v>11.9</v>
      </c>
      <c r="J68" s="4">
        <v>40.9</v>
      </c>
      <c r="K68" s="4">
        <v>300.8</v>
      </c>
      <c r="L68" s="7" t="s">
        <v>196</v>
      </c>
      <c r="M68" s="9" t="s">
        <v>197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M68" s="52"/>
      <c r="IN68" s="52"/>
      <c r="IO68" s="52"/>
      <c r="IP68" s="52"/>
      <c r="IQ68" s="52"/>
      <c r="IR68" s="52"/>
      <c r="IS68" s="52"/>
      <c r="IT68" s="52"/>
      <c r="IU68" s="52"/>
      <c r="IV68" s="52"/>
    </row>
    <row r="69" spans="1:256" ht="12" customHeight="1" x14ac:dyDescent="0.2">
      <c r="A69" s="6" t="s">
        <v>186</v>
      </c>
      <c r="B69" s="4">
        <v>100</v>
      </c>
      <c r="C69" s="4">
        <v>0.4</v>
      </c>
      <c r="D69" s="4">
        <v>0.4</v>
      </c>
      <c r="E69" s="4">
        <v>9.8000000000000007</v>
      </c>
      <c r="F69" s="4">
        <v>47</v>
      </c>
      <c r="G69" s="4">
        <v>100</v>
      </c>
      <c r="H69" s="4">
        <v>0.4</v>
      </c>
      <c r="I69" s="4">
        <v>0.4</v>
      </c>
      <c r="J69" s="4">
        <v>9.8000000000000007</v>
      </c>
      <c r="K69" s="4">
        <v>47</v>
      </c>
      <c r="L69" s="7" t="s">
        <v>52</v>
      </c>
      <c r="M69" s="6" t="s">
        <v>53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  <c r="IS69" s="52"/>
      <c r="IT69" s="52"/>
      <c r="IU69" s="52"/>
      <c r="IV69" s="52"/>
    </row>
    <row r="70" spans="1:256" x14ac:dyDescent="0.2">
      <c r="A70" s="20" t="s">
        <v>54</v>
      </c>
      <c r="B70" s="4">
        <v>222</v>
      </c>
      <c r="C70" s="7">
        <v>0.13</v>
      </c>
      <c r="D70" s="7">
        <v>0.02</v>
      </c>
      <c r="E70" s="7">
        <v>15.2</v>
      </c>
      <c r="F70" s="7">
        <v>62</v>
      </c>
      <c r="G70" s="4">
        <v>222</v>
      </c>
      <c r="H70" s="7">
        <v>0.13</v>
      </c>
      <c r="I70" s="7">
        <v>0.02</v>
      </c>
      <c r="J70" s="7">
        <v>15.2</v>
      </c>
      <c r="K70" s="7">
        <v>62</v>
      </c>
      <c r="L70" s="7" t="s">
        <v>55</v>
      </c>
      <c r="M70" s="3" t="s">
        <v>56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</row>
    <row r="71" spans="1:256" x14ac:dyDescent="0.2">
      <c r="A71" s="16" t="s">
        <v>24</v>
      </c>
      <c r="B71" s="2">
        <f t="shared" ref="B71:K71" si="10">SUM(B68:B70)</f>
        <v>402</v>
      </c>
      <c r="C71" s="2">
        <f t="shared" si="10"/>
        <v>10.07</v>
      </c>
      <c r="D71" s="2">
        <f t="shared" si="10"/>
        <v>12.32</v>
      </c>
      <c r="E71" s="2">
        <f t="shared" si="10"/>
        <v>65.900000000000006</v>
      </c>
      <c r="F71" s="2">
        <f t="shared" si="10"/>
        <v>409.8</v>
      </c>
      <c r="G71" s="2">
        <f t="shared" si="10"/>
        <v>402</v>
      </c>
      <c r="H71" s="2">
        <f t="shared" si="10"/>
        <v>10.07</v>
      </c>
      <c r="I71" s="2">
        <f t="shared" si="10"/>
        <v>12.32</v>
      </c>
      <c r="J71" s="2">
        <f t="shared" si="10"/>
        <v>65.900000000000006</v>
      </c>
      <c r="K71" s="2">
        <f t="shared" si="10"/>
        <v>409.8</v>
      </c>
      <c r="L71" s="2"/>
      <c r="M71" s="6"/>
    </row>
    <row r="72" spans="1:256" x14ac:dyDescent="0.2">
      <c r="A72" s="16" t="s">
        <v>187</v>
      </c>
      <c r="B72" s="2">
        <f t="shared" ref="B72:K72" si="11">SUM(B58,B66,B71)</f>
        <v>1697</v>
      </c>
      <c r="C72" s="2">
        <f t="shared" si="11"/>
        <v>59.64</v>
      </c>
      <c r="D72" s="2">
        <f t="shared" si="11"/>
        <v>55.129999999999995</v>
      </c>
      <c r="E72" s="2">
        <f t="shared" si="11"/>
        <v>262.27</v>
      </c>
      <c r="F72" s="2">
        <f t="shared" si="11"/>
        <v>1777.07</v>
      </c>
      <c r="G72" s="2">
        <f t="shared" si="11"/>
        <v>1847</v>
      </c>
      <c r="H72" s="2">
        <f t="shared" si="11"/>
        <v>63.69</v>
      </c>
      <c r="I72" s="2">
        <f t="shared" si="11"/>
        <v>61.839999999999996</v>
      </c>
      <c r="J72" s="2">
        <f t="shared" si="11"/>
        <v>277.39999999999998</v>
      </c>
      <c r="K72" s="2">
        <f t="shared" si="11"/>
        <v>1917.26</v>
      </c>
      <c r="L72" s="2"/>
      <c r="M72" s="6"/>
    </row>
    <row r="73" spans="1:256" x14ac:dyDescent="0.2">
      <c r="A73" s="104" t="s">
        <v>83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256" x14ac:dyDescent="0.2">
      <c r="A74" s="103" t="s">
        <v>2</v>
      </c>
      <c r="B74" s="104" t="s">
        <v>3</v>
      </c>
      <c r="C74" s="104"/>
      <c r="D74" s="104"/>
      <c r="E74" s="104"/>
      <c r="F74" s="104"/>
      <c r="G74" s="104" t="s">
        <v>178</v>
      </c>
      <c r="H74" s="104"/>
      <c r="I74" s="104"/>
      <c r="J74" s="104"/>
      <c r="K74" s="104"/>
      <c r="L74" s="103" t="s">
        <v>4</v>
      </c>
      <c r="M74" s="103" t="s">
        <v>5</v>
      </c>
    </row>
    <row r="75" spans="1:256" ht="11.45" customHeight="1" x14ac:dyDescent="0.2">
      <c r="A75" s="103"/>
      <c r="B75" s="2" t="s">
        <v>6</v>
      </c>
      <c r="C75" s="2" t="s">
        <v>7</v>
      </c>
      <c r="D75" s="2" t="s">
        <v>8</v>
      </c>
      <c r="E75" s="2" t="s">
        <v>9</v>
      </c>
      <c r="F75" s="2" t="s">
        <v>10</v>
      </c>
      <c r="G75" s="2" t="s">
        <v>6</v>
      </c>
      <c r="H75" s="2" t="s">
        <v>7</v>
      </c>
      <c r="I75" s="2" t="s">
        <v>8</v>
      </c>
      <c r="J75" s="2" t="s">
        <v>9</v>
      </c>
      <c r="K75" s="2" t="s">
        <v>10</v>
      </c>
      <c r="L75" s="103"/>
      <c r="M75" s="103"/>
    </row>
    <row r="76" spans="1:256" x14ac:dyDescent="0.2">
      <c r="A76" s="103" t="s">
        <v>11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</row>
    <row r="77" spans="1:256" ht="12.75" customHeight="1" x14ac:dyDescent="0.2">
      <c r="A77" s="6" t="s">
        <v>84</v>
      </c>
      <c r="B77" s="4">
        <v>220</v>
      </c>
      <c r="C77" s="4">
        <v>14.88</v>
      </c>
      <c r="D77" s="4">
        <v>17.510000000000002</v>
      </c>
      <c r="E77" s="4">
        <v>37.520000000000003</v>
      </c>
      <c r="F77" s="4">
        <v>367.84</v>
      </c>
      <c r="G77" s="4">
        <v>250</v>
      </c>
      <c r="H77" s="5">
        <v>16.91</v>
      </c>
      <c r="I77" s="5">
        <v>19.899999999999999</v>
      </c>
      <c r="J77" s="5">
        <v>43.64</v>
      </c>
      <c r="K77" s="5">
        <v>418</v>
      </c>
      <c r="L77" s="55" t="s">
        <v>198</v>
      </c>
      <c r="M77" s="6" t="s">
        <v>86</v>
      </c>
    </row>
    <row r="78" spans="1:256" s="25" customFormat="1" ht="21.75" customHeight="1" x14ac:dyDescent="0.2">
      <c r="A78" s="3" t="s">
        <v>87</v>
      </c>
      <c r="B78" s="4">
        <v>60</v>
      </c>
      <c r="C78" s="5">
        <v>0.66</v>
      </c>
      <c r="D78" s="5">
        <v>0.12</v>
      </c>
      <c r="E78" s="5">
        <v>2.2799999999999998</v>
      </c>
      <c r="F78" s="5">
        <v>13.2</v>
      </c>
      <c r="G78" s="4">
        <v>60</v>
      </c>
      <c r="H78" s="5">
        <v>0.66</v>
      </c>
      <c r="I78" s="5">
        <v>0.12</v>
      </c>
      <c r="J78" s="5">
        <v>2.2799999999999998</v>
      </c>
      <c r="K78" s="5">
        <v>13.2</v>
      </c>
      <c r="L78" s="4" t="s">
        <v>88</v>
      </c>
      <c r="M78" s="9" t="s">
        <v>89</v>
      </c>
    </row>
    <row r="79" spans="1:256" s="56" customFormat="1" x14ac:dyDescent="0.2">
      <c r="A79" s="9" t="s">
        <v>18</v>
      </c>
      <c r="B79" s="4">
        <v>30</v>
      </c>
      <c r="C79" s="5">
        <f>4.75/50*30</f>
        <v>2.85</v>
      </c>
      <c r="D79" s="5">
        <f>1.5/50*30</f>
        <v>0.89999999999999991</v>
      </c>
      <c r="E79" s="5">
        <f>26/50*30</f>
        <v>15.600000000000001</v>
      </c>
      <c r="F79" s="5">
        <f>132.5/50*30</f>
        <v>79.5</v>
      </c>
      <c r="G79" s="4">
        <v>30</v>
      </c>
      <c r="H79" s="5">
        <f>4.75/50*30</f>
        <v>2.85</v>
      </c>
      <c r="I79" s="5">
        <f>1.5/50*30</f>
        <v>0.89999999999999991</v>
      </c>
      <c r="J79" s="5">
        <f>26/50*30</f>
        <v>15.600000000000001</v>
      </c>
      <c r="K79" s="5">
        <f>132.5/50*30</f>
        <v>79.5</v>
      </c>
      <c r="L79" s="7" t="s">
        <v>19</v>
      </c>
      <c r="M79" s="13" t="s">
        <v>20</v>
      </c>
    </row>
    <row r="80" spans="1:256" x14ac:dyDescent="0.2">
      <c r="A80" s="20" t="s">
        <v>54</v>
      </c>
      <c r="B80" s="4">
        <v>222</v>
      </c>
      <c r="C80" s="7">
        <v>0.13</v>
      </c>
      <c r="D80" s="7">
        <v>0.02</v>
      </c>
      <c r="E80" s="7">
        <v>15.2</v>
      </c>
      <c r="F80" s="7">
        <v>62</v>
      </c>
      <c r="G80" s="4">
        <v>222</v>
      </c>
      <c r="H80" s="7">
        <v>0.13</v>
      </c>
      <c r="I80" s="7">
        <v>0.02</v>
      </c>
      <c r="J80" s="7">
        <v>15.2</v>
      </c>
      <c r="K80" s="7">
        <v>62</v>
      </c>
      <c r="L80" s="7" t="s">
        <v>55</v>
      </c>
      <c r="M80" s="3" t="s">
        <v>56</v>
      </c>
    </row>
    <row r="81" spans="1:256" x14ac:dyDescent="0.2">
      <c r="A81" s="16" t="s">
        <v>24</v>
      </c>
      <c r="B81" s="2">
        <f t="shared" ref="B81:K81" si="12">SUM(B77:B80)</f>
        <v>532</v>
      </c>
      <c r="C81" s="2">
        <f t="shared" si="12"/>
        <v>18.52</v>
      </c>
      <c r="D81" s="2">
        <f t="shared" si="12"/>
        <v>18.55</v>
      </c>
      <c r="E81" s="2">
        <f t="shared" si="12"/>
        <v>70.600000000000009</v>
      </c>
      <c r="F81" s="2">
        <f t="shared" si="12"/>
        <v>522.54</v>
      </c>
      <c r="G81" s="2">
        <f t="shared" si="12"/>
        <v>562</v>
      </c>
      <c r="H81" s="2">
        <f t="shared" si="12"/>
        <v>20.55</v>
      </c>
      <c r="I81" s="2">
        <f t="shared" si="12"/>
        <v>20.939999999999998</v>
      </c>
      <c r="J81" s="2">
        <f t="shared" si="12"/>
        <v>76.72</v>
      </c>
      <c r="K81" s="2">
        <f t="shared" si="12"/>
        <v>572.70000000000005</v>
      </c>
      <c r="L81" s="2"/>
      <c r="M81" s="6"/>
    </row>
    <row r="82" spans="1:256" x14ac:dyDescent="0.2">
      <c r="A82" s="104" t="s">
        <v>25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256" ht="12" customHeight="1" x14ac:dyDescent="0.2">
      <c r="A83" s="6" t="s">
        <v>90</v>
      </c>
      <c r="B83" s="4">
        <v>200</v>
      </c>
      <c r="C83" s="4">
        <v>4.4000000000000004</v>
      </c>
      <c r="D83" s="4">
        <v>4.2</v>
      </c>
      <c r="E83" s="4">
        <v>13.2</v>
      </c>
      <c r="F83" s="4">
        <v>118.6</v>
      </c>
      <c r="G83" s="4">
        <v>250</v>
      </c>
      <c r="H83" s="4">
        <v>5.49</v>
      </c>
      <c r="I83" s="4">
        <v>5.27</v>
      </c>
      <c r="J83" s="4">
        <v>16.54</v>
      </c>
      <c r="K83" s="4">
        <v>148.25</v>
      </c>
      <c r="L83" s="4" t="s">
        <v>91</v>
      </c>
      <c r="M83" s="13" t="s">
        <v>92</v>
      </c>
    </row>
    <row r="84" spans="1:256" x14ac:dyDescent="0.2">
      <c r="A84" s="3" t="s">
        <v>93</v>
      </c>
      <c r="B84" s="7">
        <v>90</v>
      </c>
      <c r="C84" s="4">
        <v>11.52</v>
      </c>
      <c r="D84" s="4">
        <v>13</v>
      </c>
      <c r="E84" s="4">
        <v>4.05</v>
      </c>
      <c r="F84" s="4">
        <v>189.6</v>
      </c>
      <c r="G84" s="4">
        <v>100</v>
      </c>
      <c r="H84" s="4">
        <v>12.81</v>
      </c>
      <c r="I84" s="4">
        <v>14.46</v>
      </c>
      <c r="J84" s="4">
        <v>4.5</v>
      </c>
      <c r="K84" s="4">
        <v>210.7</v>
      </c>
      <c r="L84" s="7" t="s">
        <v>94</v>
      </c>
      <c r="M84" s="6" t="s">
        <v>95</v>
      </c>
    </row>
    <row r="85" spans="1:256" ht="12" customHeight="1" x14ac:dyDescent="0.2">
      <c r="A85" s="3" t="s">
        <v>96</v>
      </c>
      <c r="B85" s="4">
        <v>150</v>
      </c>
      <c r="C85" s="4">
        <v>8.6</v>
      </c>
      <c r="D85" s="4">
        <v>6.09</v>
      </c>
      <c r="E85" s="4">
        <v>38.64</v>
      </c>
      <c r="F85" s="4">
        <v>243.75</v>
      </c>
      <c r="G85" s="4">
        <v>180</v>
      </c>
      <c r="H85" s="4">
        <v>10.32</v>
      </c>
      <c r="I85" s="4">
        <v>7.31</v>
      </c>
      <c r="J85" s="4">
        <v>46.37</v>
      </c>
      <c r="K85" s="4">
        <v>292.5</v>
      </c>
      <c r="L85" s="7" t="s">
        <v>97</v>
      </c>
      <c r="M85" s="9" t="s">
        <v>98</v>
      </c>
    </row>
    <row r="86" spans="1:256" x14ac:dyDescent="0.2">
      <c r="A86" s="20" t="s">
        <v>99</v>
      </c>
      <c r="B86" s="7">
        <v>200</v>
      </c>
      <c r="C86" s="4">
        <v>0.1</v>
      </c>
      <c r="D86" s="4">
        <v>0.1</v>
      </c>
      <c r="E86" s="4">
        <v>15.9</v>
      </c>
      <c r="F86" s="4">
        <v>65</v>
      </c>
      <c r="G86" s="7">
        <v>200</v>
      </c>
      <c r="H86" s="4">
        <v>0.1</v>
      </c>
      <c r="I86" s="4">
        <v>0.1</v>
      </c>
      <c r="J86" s="4">
        <v>15.9</v>
      </c>
      <c r="K86" s="4">
        <v>65</v>
      </c>
      <c r="L86" s="7">
        <v>492</v>
      </c>
      <c r="M86" s="9" t="s">
        <v>100</v>
      </c>
    </row>
    <row r="87" spans="1:256" x14ac:dyDescent="0.2">
      <c r="A87" s="3" t="s">
        <v>41</v>
      </c>
      <c r="B87" s="4">
        <v>40</v>
      </c>
      <c r="C87" s="4">
        <v>2.6</v>
      </c>
      <c r="D87" s="4">
        <v>0.4</v>
      </c>
      <c r="E87" s="4">
        <v>17.2</v>
      </c>
      <c r="F87" s="4">
        <v>85</v>
      </c>
      <c r="G87" s="4">
        <v>40</v>
      </c>
      <c r="H87" s="4">
        <v>2.6</v>
      </c>
      <c r="I87" s="4">
        <v>0.4</v>
      </c>
      <c r="J87" s="4">
        <v>17.2</v>
      </c>
      <c r="K87" s="4">
        <v>85</v>
      </c>
      <c r="L87" s="19">
        <v>11</v>
      </c>
      <c r="M87" s="6" t="s">
        <v>42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</row>
    <row r="88" spans="1:256" x14ac:dyDescent="0.2">
      <c r="A88" s="3" t="s">
        <v>43</v>
      </c>
      <c r="B88" s="7">
        <v>40</v>
      </c>
      <c r="C88" s="4">
        <v>3.2</v>
      </c>
      <c r="D88" s="4">
        <v>0.4</v>
      </c>
      <c r="E88" s="4">
        <v>20.399999999999999</v>
      </c>
      <c r="F88" s="4">
        <v>100</v>
      </c>
      <c r="G88" s="7">
        <v>40</v>
      </c>
      <c r="H88" s="4">
        <v>3.2</v>
      </c>
      <c r="I88" s="4">
        <v>0.4</v>
      </c>
      <c r="J88" s="4">
        <v>20.399999999999999</v>
      </c>
      <c r="K88" s="4">
        <v>100</v>
      </c>
      <c r="L88" s="19">
        <v>11</v>
      </c>
      <c r="M88" s="9" t="s">
        <v>45</v>
      </c>
    </row>
    <row r="89" spans="1:256" x14ac:dyDescent="0.2">
      <c r="A89" s="16" t="s">
        <v>24</v>
      </c>
      <c r="B89" s="2">
        <f t="shared" ref="B89:K89" si="13">SUM(B83:B88)</f>
        <v>720</v>
      </c>
      <c r="C89" s="17">
        <f t="shared" si="13"/>
        <v>30.42</v>
      </c>
      <c r="D89" s="17">
        <f t="shared" si="13"/>
        <v>24.189999999999998</v>
      </c>
      <c r="E89" s="17">
        <f t="shared" si="13"/>
        <v>109.39000000000001</v>
      </c>
      <c r="F89" s="17">
        <f t="shared" si="13"/>
        <v>801.95</v>
      </c>
      <c r="G89" s="17">
        <f t="shared" si="13"/>
        <v>810</v>
      </c>
      <c r="H89" s="17">
        <f t="shared" si="13"/>
        <v>34.520000000000003</v>
      </c>
      <c r="I89" s="17">
        <f t="shared" si="13"/>
        <v>27.939999999999998</v>
      </c>
      <c r="J89" s="17">
        <f t="shared" si="13"/>
        <v>120.91</v>
      </c>
      <c r="K89" s="17">
        <f t="shared" si="13"/>
        <v>901.45</v>
      </c>
      <c r="L89" s="2"/>
      <c r="M89" s="6"/>
    </row>
    <row r="90" spans="1:256" x14ac:dyDescent="0.2">
      <c r="A90" s="103" t="s">
        <v>182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</row>
    <row r="91" spans="1:256" s="25" customFormat="1" ht="11.25" customHeight="1" x14ac:dyDescent="0.2">
      <c r="A91" s="3" t="s">
        <v>199</v>
      </c>
      <c r="B91" s="4">
        <v>100</v>
      </c>
      <c r="C91" s="5">
        <v>8.5</v>
      </c>
      <c r="D91" s="5">
        <v>8.85</v>
      </c>
      <c r="E91" s="5">
        <v>38.880000000000003</v>
      </c>
      <c r="F91" s="5">
        <v>244.8</v>
      </c>
      <c r="G91" s="4">
        <v>100</v>
      </c>
      <c r="H91" s="5">
        <v>8.5</v>
      </c>
      <c r="I91" s="5">
        <v>8.85</v>
      </c>
      <c r="J91" s="5">
        <v>38.880000000000003</v>
      </c>
      <c r="K91" s="5">
        <v>244.8</v>
      </c>
      <c r="L91" s="4" t="s">
        <v>200</v>
      </c>
      <c r="M91" s="21" t="s">
        <v>201</v>
      </c>
    </row>
    <row r="92" spans="1:256" ht="12" customHeight="1" x14ac:dyDescent="0.2">
      <c r="A92" s="6" t="s">
        <v>186</v>
      </c>
      <c r="B92" s="4">
        <v>100</v>
      </c>
      <c r="C92" s="4">
        <v>0.4</v>
      </c>
      <c r="D92" s="4">
        <v>0.4</v>
      </c>
      <c r="E92" s="4">
        <v>9.8000000000000007</v>
      </c>
      <c r="F92" s="4">
        <v>47</v>
      </c>
      <c r="G92" s="4">
        <v>100</v>
      </c>
      <c r="H92" s="4">
        <v>0.4</v>
      </c>
      <c r="I92" s="4">
        <v>0.4</v>
      </c>
      <c r="J92" s="4">
        <v>9.8000000000000007</v>
      </c>
      <c r="K92" s="4">
        <v>47</v>
      </c>
      <c r="L92" s="7" t="s">
        <v>52</v>
      </c>
      <c r="M92" s="6" t="s">
        <v>53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52"/>
      <c r="IP92" s="52"/>
      <c r="IQ92" s="52"/>
      <c r="IR92" s="52"/>
      <c r="IS92" s="52"/>
      <c r="IT92" s="52"/>
      <c r="IU92" s="52"/>
      <c r="IV92" s="52"/>
    </row>
    <row r="93" spans="1:256" x14ac:dyDescent="0.2">
      <c r="A93" s="20" t="s">
        <v>54</v>
      </c>
      <c r="B93" s="4">
        <v>222</v>
      </c>
      <c r="C93" s="7">
        <v>0.13</v>
      </c>
      <c r="D93" s="7">
        <v>0.02</v>
      </c>
      <c r="E93" s="7">
        <v>15.2</v>
      </c>
      <c r="F93" s="7">
        <v>62</v>
      </c>
      <c r="G93" s="4">
        <v>222</v>
      </c>
      <c r="H93" s="7">
        <v>0.13</v>
      </c>
      <c r="I93" s="7">
        <v>0.02</v>
      </c>
      <c r="J93" s="7">
        <v>15.2</v>
      </c>
      <c r="K93" s="7">
        <v>62</v>
      </c>
      <c r="L93" s="7" t="s">
        <v>55</v>
      </c>
      <c r="M93" s="3" t="s">
        <v>56</v>
      </c>
    </row>
    <row r="94" spans="1:256" x14ac:dyDescent="0.2">
      <c r="A94" s="16" t="s">
        <v>24</v>
      </c>
      <c r="B94" s="2">
        <f t="shared" ref="B94:K94" si="14">SUM(B91:B93)</f>
        <v>422</v>
      </c>
      <c r="C94" s="2">
        <f t="shared" si="14"/>
        <v>9.0300000000000011</v>
      </c>
      <c r="D94" s="2">
        <f t="shared" si="14"/>
        <v>9.27</v>
      </c>
      <c r="E94" s="2">
        <f t="shared" si="14"/>
        <v>63.88000000000001</v>
      </c>
      <c r="F94" s="2">
        <f t="shared" si="14"/>
        <v>353.8</v>
      </c>
      <c r="G94" s="2">
        <f t="shared" si="14"/>
        <v>422</v>
      </c>
      <c r="H94" s="2">
        <f t="shared" si="14"/>
        <v>9.0300000000000011</v>
      </c>
      <c r="I94" s="2">
        <f t="shared" si="14"/>
        <v>9.27</v>
      </c>
      <c r="J94" s="2">
        <f t="shared" si="14"/>
        <v>63.88000000000001</v>
      </c>
      <c r="K94" s="2">
        <f t="shared" si="14"/>
        <v>353.8</v>
      </c>
      <c r="L94" s="2"/>
      <c r="M94" s="6"/>
    </row>
    <row r="95" spans="1:256" x14ac:dyDescent="0.2">
      <c r="A95" s="16" t="s">
        <v>187</v>
      </c>
      <c r="B95" s="2">
        <f t="shared" ref="B95:K95" si="15">SUM(B81,B89,B94)</f>
        <v>1674</v>
      </c>
      <c r="C95" s="2">
        <f t="shared" si="15"/>
        <v>57.97</v>
      </c>
      <c r="D95" s="2">
        <f t="shared" si="15"/>
        <v>52.009999999999991</v>
      </c>
      <c r="E95" s="2">
        <f t="shared" si="15"/>
        <v>243.87</v>
      </c>
      <c r="F95" s="2">
        <f t="shared" si="15"/>
        <v>1678.29</v>
      </c>
      <c r="G95" s="2">
        <f t="shared" si="15"/>
        <v>1794</v>
      </c>
      <c r="H95" s="2">
        <f t="shared" si="15"/>
        <v>64.100000000000009</v>
      </c>
      <c r="I95" s="2">
        <f t="shared" si="15"/>
        <v>58.149999999999991</v>
      </c>
      <c r="J95" s="2">
        <f t="shared" si="15"/>
        <v>261.51</v>
      </c>
      <c r="K95" s="2">
        <f t="shared" si="15"/>
        <v>1827.95</v>
      </c>
      <c r="L95" s="2"/>
      <c r="M95" s="6"/>
    </row>
    <row r="96" spans="1:256" x14ac:dyDescent="0.2">
      <c r="A96" s="104" t="s">
        <v>101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256" x14ac:dyDescent="0.2">
      <c r="A97" s="103" t="s">
        <v>2</v>
      </c>
      <c r="B97" s="104" t="s">
        <v>3</v>
      </c>
      <c r="C97" s="104"/>
      <c r="D97" s="104"/>
      <c r="E97" s="104"/>
      <c r="F97" s="104"/>
      <c r="G97" s="104" t="s">
        <v>178</v>
      </c>
      <c r="H97" s="104"/>
      <c r="I97" s="104"/>
      <c r="J97" s="104"/>
      <c r="K97" s="104"/>
      <c r="L97" s="103" t="s">
        <v>4</v>
      </c>
      <c r="M97" s="103" t="s">
        <v>5</v>
      </c>
    </row>
    <row r="98" spans="1:256" ht="11.45" customHeight="1" x14ac:dyDescent="0.2">
      <c r="A98" s="103"/>
      <c r="B98" s="2" t="s">
        <v>6</v>
      </c>
      <c r="C98" s="2" t="s">
        <v>7</v>
      </c>
      <c r="D98" s="2" t="s">
        <v>8</v>
      </c>
      <c r="E98" s="2" t="s">
        <v>9</v>
      </c>
      <c r="F98" s="2" t="s">
        <v>10</v>
      </c>
      <c r="G98" s="2" t="s">
        <v>6</v>
      </c>
      <c r="H98" s="2" t="s">
        <v>7</v>
      </c>
      <c r="I98" s="2" t="s">
        <v>8</v>
      </c>
      <c r="J98" s="2" t="s">
        <v>9</v>
      </c>
      <c r="K98" s="2" t="s">
        <v>10</v>
      </c>
      <c r="L98" s="103"/>
      <c r="M98" s="103"/>
    </row>
    <row r="99" spans="1:256" x14ac:dyDescent="0.2">
      <c r="A99" s="103" t="s">
        <v>11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</row>
    <row r="100" spans="1:256" ht="11.45" customHeight="1" x14ac:dyDescent="0.2">
      <c r="A100" s="6" t="s">
        <v>102</v>
      </c>
      <c r="B100" s="5">
        <v>205</v>
      </c>
      <c r="C100" s="5">
        <v>8.6</v>
      </c>
      <c r="D100" s="5">
        <v>8.16</v>
      </c>
      <c r="E100" s="5">
        <v>44.26</v>
      </c>
      <c r="F100" s="5">
        <v>279</v>
      </c>
      <c r="G100" s="5">
        <v>250</v>
      </c>
      <c r="H100" s="8">
        <v>10.34</v>
      </c>
      <c r="I100" s="8">
        <v>13.27</v>
      </c>
      <c r="J100" s="8">
        <v>53.18</v>
      </c>
      <c r="K100" s="8">
        <v>374.4</v>
      </c>
      <c r="L100" s="49" t="s">
        <v>202</v>
      </c>
      <c r="M100" s="13" t="s">
        <v>103</v>
      </c>
    </row>
    <row r="101" spans="1:256" ht="11.45" customHeight="1" x14ac:dyDescent="0.2">
      <c r="A101" s="6" t="s">
        <v>15</v>
      </c>
      <c r="B101" s="7">
        <v>20</v>
      </c>
      <c r="C101" s="5">
        <v>4.6399999999999997</v>
      </c>
      <c r="D101" s="5">
        <v>5.9</v>
      </c>
      <c r="E101" s="5">
        <v>0</v>
      </c>
      <c r="F101" s="5">
        <v>72</v>
      </c>
      <c r="G101" s="28">
        <v>30</v>
      </c>
      <c r="H101" s="11">
        <v>6.96</v>
      </c>
      <c r="I101" s="11">
        <v>8.85</v>
      </c>
      <c r="J101" s="11">
        <v>0</v>
      </c>
      <c r="K101" s="11">
        <v>108</v>
      </c>
      <c r="L101" s="19" t="s">
        <v>16</v>
      </c>
      <c r="M101" s="6" t="s">
        <v>17</v>
      </c>
    </row>
    <row r="102" spans="1:256" x14ac:dyDescent="0.2">
      <c r="A102" s="9" t="s">
        <v>18</v>
      </c>
      <c r="B102" s="10">
        <v>60</v>
      </c>
      <c r="C102" s="11">
        <v>5.7</v>
      </c>
      <c r="D102" s="11">
        <v>1.8</v>
      </c>
      <c r="E102" s="11">
        <v>31.2</v>
      </c>
      <c r="F102" s="11">
        <v>159</v>
      </c>
      <c r="G102" s="10">
        <v>60</v>
      </c>
      <c r="H102" s="47">
        <v>5.7</v>
      </c>
      <c r="I102" s="47">
        <v>1.8</v>
      </c>
      <c r="J102" s="47">
        <v>31.2</v>
      </c>
      <c r="K102" s="47">
        <v>159</v>
      </c>
      <c r="L102" s="7" t="s">
        <v>19</v>
      </c>
      <c r="M102" s="13" t="s">
        <v>20</v>
      </c>
    </row>
    <row r="103" spans="1:256" s="25" customFormat="1" x14ac:dyDescent="0.2">
      <c r="A103" s="9" t="s">
        <v>21</v>
      </c>
      <c r="B103" s="7">
        <v>215</v>
      </c>
      <c r="C103" s="7">
        <v>7.0000000000000007E-2</v>
      </c>
      <c r="D103" s="7">
        <v>0.02</v>
      </c>
      <c r="E103" s="7">
        <v>15</v>
      </c>
      <c r="F103" s="7">
        <v>60</v>
      </c>
      <c r="G103" s="7">
        <v>215</v>
      </c>
      <c r="H103" s="7">
        <v>7.0000000000000007E-2</v>
      </c>
      <c r="I103" s="7">
        <v>0.02</v>
      </c>
      <c r="J103" s="7">
        <v>15</v>
      </c>
      <c r="K103" s="7">
        <v>60</v>
      </c>
      <c r="L103" s="7" t="s">
        <v>22</v>
      </c>
      <c r="M103" s="6" t="s">
        <v>23</v>
      </c>
    </row>
    <row r="104" spans="1:256" x14ac:dyDescent="0.2">
      <c r="A104" s="16" t="s">
        <v>24</v>
      </c>
      <c r="B104" s="2">
        <f t="shared" ref="B104:K104" si="16">SUM(B100:B103)</f>
        <v>500</v>
      </c>
      <c r="C104" s="2">
        <f t="shared" si="16"/>
        <v>19.009999999999998</v>
      </c>
      <c r="D104" s="2">
        <f t="shared" si="16"/>
        <v>15.88</v>
      </c>
      <c r="E104" s="2">
        <f t="shared" si="16"/>
        <v>90.46</v>
      </c>
      <c r="F104" s="2">
        <f t="shared" si="16"/>
        <v>570</v>
      </c>
      <c r="G104" s="2">
        <f t="shared" si="16"/>
        <v>555</v>
      </c>
      <c r="H104" s="2">
        <f t="shared" si="16"/>
        <v>23.07</v>
      </c>
      <c r="I104" s="2">
        <f t="shared" si="16"/>
        <v>23.939999999999998</v>
      </c>
      <c r="J104" s="2">
        <f t="shared" si="16"/>
        <v>99.38</v>
      </c>
      <c r="K104" s="2">
        <f t="shared" si="16"/>
        <v>701.4</v>
      </c>
      <c r="L104" s="2"/>
      <c r="M104" s="6"/>
    </row>
    <row r="105" spans="1:256" x14ac:dyDescent="0.2">
      <c r="A105" s="104" t="s">
        <v>25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256" ht="12.75" customHeight="1" x14ac:dyDescent="0.2">
      <c r="A106" s="6" t="s">
        <v>104</v>
      </c>
      <c r="B106" s="7">
        <v>200</v>
      </c>
      <c r="C106" s="4">
        <v>1.62</v>
      </c>
      <c r="D106" s="4">
        <v>2.19</v>
      </c>
      <c r="E106" s="4">
        <v>12.81</v>
      </c>
      <c r="F106" s="4">
        <v>77.13</v>
      </c>
      <c r="G106" s="4">
        <v>250</v>
      </c>
      <c r="H106" s="30">
        <v>2.0299999999999998</v>
      </c>
      <c r="I106" s="30">
        <v>2.74</v>
      </c>
      <c r="J106" s="30">
        <v>16.27</v>
      </c>
      <c r="K106" s="30">
        <v>96.41</v>
      </c>
      <c r="L106" s="4" t="s">
        <v>105</v>
      </c>
      <c r="M106" s="9" t="s">
        <v>106</v>
      </c>
    </row>
    <row r="107" spans="1:256" ht="12" customHeight="1" x14ac:dyDescent="0.2">
      <c r="A107" s="6" t="s">
        <v>107</v>
      </c>
      <c r="B107" s="28">
        <v>90</v>
      </c>
      <c r="C107" s="11">
        <v>11.8</v>
      </c>
      <c r="D107" s="11">
        <v>13.7</v>
      </c>
      <c r="E107" s="11">
        <v>11.3</v>
      </c>
      <c r="F107" s="11">
        <v>233.6</v>
      </c>
      <c r="G107" s="10">
        <v>100</v>
      </c>
      <c r="H107" s="11">
        <v>13.1</v>
      </c>
      <c r="I107" s="11">
        <v>15.2</v>
      </c>
      <c r="J107" s="11">
        <v>12.5</v>
      </c>
      <c r="K107" s="11">
        <v>259.60000000000002</v>
      </c>
      <c r="L107" s="19" t="s">
        <v>108</v>
      </c>
      <c r="M107" s="31" t="s">
        <v>109</v>
      </c>
    </row>
    <row r="108" spans="1:256" ht="11.25" customHeight="1" x14ac:dyDescent="0.2">
      <c r="A108" s="9" t="s">
        <v>35</v>
      </c>
      <c r="B108" s="7">
        <v>150</v>
      </c>
      <c r="C108" s="7">
        <v>3.06</v>
      </c>
      <c r="D108" s="7">
        <v>4.8</v>
      </c>
      <c r="E108" s="7">
        <v>20.440000000000001</v>
      </c>
      <c r="F108" s="7">
        <v>137.25</v>
      </c>
      <c r="G108" s="7">
        <v>180</v>
      </c>
      <c r="H108" s="36">
        <v>3.67</v>
      </c>
      <c r="I108" s="36">
        <v>5.76</v>
      </c>
      <c r="J108" s="36">
        <v>24.53</v>
      </c>
      <c r="K108" s="36">
        <v>164.7</v>
      </c>
      <c r="L108" s="7" t="s">
        <v>36</v>
      </c>
      <c r="M108" s="9" t="s">
        <v>37</v>
      </c>
    </row>
    <row r="109" spans="1:256" ht="22.5" x14ac:dyDescent="0.2">
      <c r="A109" s="3" t="s">
        <v>110</v>
      </c>
      <c r="B109" s="4">
        <v>60</v>
      </c>
      <c r="C109" s="4">
        <v>0.99</v>
      </c>
      <c r="D109" s="4">
        <v>5.03</v>
      </c>
      <c r="E109" s="4">
        <v>3.7</v>
      </c>
      <c r="F109" s="4">
        <v>61.45</v>
      </c>
      <c r="G109" s="4">
        <v>100</v>
      </c>
      <c r="H109" s="4">
        <v>1.62</v>
      </c>
      <c r="I109" s="4">
        <v>10.050000000000001</v>
      </c>
      <c r="J109" s="4">
        <v>5.88</v>
      </c>
      <c r="K109" s="4">
        <v>116.1</v>
      </c>
      <c r="L109" s="4">
        <v>306</v>
      </c>
      <c r="M109" s="9" t="s">
        <v>111</v>
      </c>
    </row>
    <row r="110" spans="1:256" x14ac:dyDescent="0.2">
      <c r="A110" s="6" t="s">
        <v>38</v>
      </c>
      <c r="B110" s="7">
        <v>200</v>
      </c>
      <c r="C110" s="4">
        <v>0.15</v>
      </c>
      <c r="D110" s="4">
        <v>0.06</v>
      </c>
      <c r="E110" s="4">
        <v>20.65</v>
      </c>
      <c r="F110" s="4">
        <v>82.9</v>
      </c>
      <c r="G110" s="7">
        <v>200</v>
      </c>
      <c r="H110" s="26">
        <v>0.15</v>
      </c>
      <c r="I110" s="26">
        <v>0.06</v>
      </c>
      <c r="J110" s="26">
        <v>20.65</v>
      </c>
      <c r="K110" s="26">
        <v>82.9</v>
      </c>
      <c r="L110" s="4" t="s">
        <v>39</v>
      </c>
      <c r="M110" s="9" t="s">
        <v>40</v>
      </c>
    </row>
    <row r="111" spans="1:256" x14ac:dyDescent="0.2">
      <c r="A111" s="3" t="s">
        <v>41</v>
      </c>
      <c r="B111" s="4">
        <v>40</v>
      </c>
      <c r="C111" s="4">
        <v>2.6</v>
      </c>
      <c r="D111" s="4">
        <v>0.4</v>
      </c>
      <c r="E111" s="4">
        <v>17.2</v>
      </c>
      <c r="F111" s="4">
        <v>85</v>
      </c>
      <c r="G111" s="10">
        <v>50</v>
      </c>
      <c r="H111" s="50">
        <v>3.3</v>
      </c>
      <c r="I111" s="50">
        <v>0.5</v>
      </c>
      <c r="J111" s="50">
        <v>21.5</v>
      </c>
      <c r="K111" s="50">
        <v>106.3</v>
      </c>
      <c r="L111" s="19" t="s">
        <v>181</v>
      </c>
      <c r="M111" s="6" t="s">
        <v>42</v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</row>
    <row r="112" spans="1:256" x14ac:dyDescent="0.2">
      <c r="A112" s="3" t="s">
        <v>43</v>
      </c>
      <c r="B112" s="7">
        <v>40</v>
      </c>
      <c r="C112" s="4">
        <v>3.2</v>
      </c>
      <c r="D112" s="4">
        <v>0.4</v>
      </c>
      <c r="E112" s="4">
        <v>20.399999999999999</v>
      </c>
      <c r="F112" s="4">
        <v>100</v>
      </c>
      <c r="G112" s="28">
        <v>50</v>
      </c>
      <c r="H112" s="11">
        <v>4</v>
      </c>
      <c r="I112" s="11">
        <v>0.5</v>
      </c>
      <c r="J112" s="11">
        <v>25.5</v>
      </c>
      <c r="K112" s="11">
        <v>125</v>
      </c>
      <c r="L112" s="19" t="s">
        <v>181</v>
      </c>
      <c r="M112" s="9" t="s">
        <v>45</v>
      </c>
    </row>
    <row r="113" spans="1:256" x14ac:dyDescent="0.2">
      <c r="A113" s="16" t="s">
        <v>24</v>
      </c>
      <c r="B113" s="2">
        <f t="shared" ref="B113:K113" si="17">SUM(B106:B112)</f>
        <v>780</v>
      </c>
      <c r="C113" s="17">
        <f t="shared" si="17"/>
        <v>23.419999999999998</v>
      </c>
      <c r="D113" s="17">
        <f t="shared" si="17"/>
        <v>26.579999999999995</v>
      </c>
      <c r="E113" s="17">
        <f t="shared" si="17"/>
        <v>106.5</v>
      </c>
      <c r="F113" s="17">
        <f t="shared" si="17"/>
        <v>777.33</v>
      </c>
      <c r="G113" s="17">
        <f t="shared" si="17"/>
        <v>930</v>
      </c>
      <c r="H113" s="17">
        <f t="shared" si="17"/>
        <v>27.869999999999997</v>
      </c>
      <c r="I113" s="17">
        <f t="shared" si="17"/>
        <v>34.81</v>
      </c>
      <c r="J113" s="17">
        <f t="shared" si="17"/>
        <v>126.83</v>
      </c>
      <c r="K113" s="17">
        <f t="shared" si="17"/>
        <v>951.01</v>
      </c>
      <c r="L113" s="2"/>
      <c r="M113" s="6"/>
    </row>
    <row r="114" spans="1:256" x14ac:dyDescent="0.2">
      <c r="A114" s="103" t="s">
        <v>182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1:256" x14ac:dyDescent="0.2">
      <c r="A115" s="9" t="s">
        <v>203</v>
      </c>
      <c r="B115" s="7">
        <v>80</v>
      </c>
      <c r="C115" s="5">
        <v>10.199999999999999</v>
      </c>
      <c r="D115" s="5">
        <v>11.3</v>
      </c>
      <c r="E115" s="5">
        <v>30.1</v>
      </c>
      <c r="F115" s="5">
        <v>266.39999999999998</v>
      </c>
      <c r="G115" s="7">
        <v>80</v>
      </c>
      <c r="H115" s="5">
        <v>10.199999999999999</v>
      </c>
      <c r="I115" s="5">
        <v>11.3</v>
      </c>
      <c r="J115" s="5">
        <v>30.1</v>
      </c>
      <c r="K115" s="5">
        <v>266.39999999999998</v>
      </c>
      <c r="L115" s="7" t="s">
        <v>204</v>
      </c>
      <c r="M115" s="9" t="s">
        <v>205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  <c r="IS115" s="52"/>
      <c r="IT115" s="52"/>
      <c r="IU115" s="52"/>
      <c r="IV115" s="52"/>
    </row>
    <row r="116" spans="1:256" ht="12" customHeight="1" x14ac:dyDescent="0.2">
      <c r="A116" s="6" t="s">
        <v>186</v>
      </c>
      <c r="B116" s="4">
        <v>100</v>
      </c>
      <c r="C116" s="4">
        <v>0.4</v>
      </c>
      <c r="D116" s="4">
        <v>0.4</v>
      </c>
      <c r="E116" s="4">
        <v>9.8000000000000007</v>
      </c>
      <c r="F116" s="4">
        <v>47</v>
      </c>
      <c r="G116" s="4">
        <v>100</v>
      </c>
      <c r="H116" s="4">
        <v>0.4</v>
      </c>
      <c r="I116" s="4">
        <v>0.4</v>
      </c>
      <c r="J116" s="4">
        <v>9.8000000000000007</v>
      </c>
      <c r="K116" s="4">
        <v>47</v>
      </c>
      <c r="L116" s="7" t="s">
        <v>52</v>
      </c>
      <c r="M116" s="6" t="s">
        <v>53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  <c r="IS116" s="52"/>
      <c r="IT116" s="52"/>
      <c r="IU116" s="52"/>
      <c r="IV116" s="52"/>
    </row>
    <row r="117" spans="1:256" x14ac:dyDescent="0.2">
      <c r="A117" s="20" t="s">
        <v>54</v>
      </c>
      <c r="B117" s="4">
        <v>222</v>
      </c>
      <c r="C117" s="7">
        <v>0.13</v>
      </c>
      <c r="D117" s="7">
        <v>0.02</v>
      </c>
      <c r="E117" s="7">
        <v>15.2</v>
      </c>
      <c r="F117" s="7">
        <v>62</v>
      </c>
      <c r="G117" s="4">
        <v>222</v>
      </c>
      <c r="H117" s="7">
        <v>0.13</v>
      </c>
      <c r="I117" s="7">
        <v>0.02</v>
      </c>
      <c r="J117" s="7">
        <v>15.2</v>
      </c>
      <c r="K117" s="7">
        <v>62</v>
      </c>
      <c r="L117" s="7" t="s">
        <v>55</v>
      </c>
      <c r="M117" s="3" t="s">
        <v>56</v>
      </c>
    </row>
    <row r="118" spans="1:256" x14ac:dyDescent="0.2">
      <c r="A118" s="16" t="s">
        <v>24</v>
      </c>
      <c r="B118" s="2">
        <f t="shared" ref="B118:K118" si="18">SUM(B115:B117)</f>
        <v>402</v>
      </c>
      <c r="C118" s="2">
        <f t="shared" si="18"/>
        <v>10.73</v>
      </c>
      <c r="D118" s="2">
        <f t="shared" si="18"/>
        <v>11.72</v>
      </c>
      <c r="E118" s="2">
        <f t="shared" si="18"/>
        <v>55.100000000000009</v>
      </c>
      <c r="F118" s="2">
        <f t="shared" si="18"/>
        <v>375.4</v>
      </c>
      <c r="G118" s="2">
        <f t="shared" si="18"/>
        <v>402</v>
      </c>
      <c r="H118" s="2">
        <f t="shared" si="18"/>
        <v>10.73</v>
      </c>
      <c r="I118" s="2">
        <f t="shared" si="18"/>
        <v>11.72</v>
      </c>
      <c r="J118" s="2">
        <f t="shared" si="18"/>
        <v>55.100000000000009</v>
      </c>
      <c r="K118" s="2">
        <f t="shared" si="18"/>
        <v>375.4</v>
      </c>
      <c r="L118" s="2"/>
      <c r="M118" s="6"/>
    </row>
    <row r="119" spans="1:256" x14ac:dyDescent="0.2">
      <c r="A119" s="16" t="s">
        <v>187</v>
      </c>
      <c r="B119" s="2">
        <f t="shared" ref="B119:K119" si="19">SUM(B104,B113,B118)</f>
        <v>1682</v>
      </c>
      <c r="C119" s="2">
        <f t="shared" si="19"/>
        <v>53.16</v>
      </c>
      <c r="D119" s="2">
        <f t="shared" si="19"/>
        <v>54.179999999999993</v>
      </c>
      <c r="E119" s="2">
        <f t="shared" si="19"/>
        <v>252.06</v>
      </c>
      <c r="F119" s="2">
        <f t="shared" si="19"/>
        <v>1722.73</v>
      </c>
      <c r="G119" s="2">
        <f t="shared" si="19"/>
        <v>1887</v>
      </c>
      <c r="H119" s="2">
        <f t="shared" si="19"/>
        <v>61.67</v>
      </c>
      <c r="I119" s="2">
        <f t="shared" si="19"/>
        <v>70.47</v>
      </c>
      <c r="J119" s="2">
        <f t="shared" si="19"/>
        <v>281.31</v>
      </c>
      <c r="K119" s="2">
        <f t="shared" si="19"/>
        <v>2027.81</v>
      </c>
      <c r="L119" s="2"/>
      <c r="M119" s="6"/>
    </row>
    <row r="120" spans="1:256" x14ac:dyDescent="0.2">
      <c r="A120" s="104" t="s">
        <v>112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1:256" x14ac:dyDescent="0.2">
      <c r="A121" s="103" t="s">
        <v>2</v>
      </c>
      <c r="B121" s="104" t="s">
        <v>3</v>
      </c>
      <c r="C121" s="104"/>
      <c r="D121" s="104"/>
      <c r="E121" s="104"/>
      <c r="F121" s="104"/>
      <c r="G121" s="104" t="s">
        <v>178</v>
      </c>
      <c r="H121" s="104"/>
      <c r="I121" s="104"/>
      <c r="J121" s="104"/>
      <c r="K121" s="104"/>
      <c r="L121" s="103" t="s">
        <v>4</v>
      </c>
      <c r="M121" s="103" t="s">
        <v>5</v>
      </c>
    </row>
    <row r="122" spans="1:256" ht="11.45" customHeight="1" x14ac:dyDescent="0.2">
      <c r="A122" s="103"/>
      <c r="B122" s="2" t="s">
        <v>6</v>
      </c>
      <c r="C122" s="2" t="s">
        <v>7</v>
      </c>
      <c r="D122" s="2" t="s">
        <v>8</v>
      </c>
      <c r="E122" s="2" t="s">
        <v>9</v>
      </c>
      <c r="F122" s="2" t="s">
        <v>10</v>
      </c>
      <c r="G122" s="2" t="s">
        <v>6</v>
      </c>
      <c r="H122" s="2" t="s">
        <v>7</v>
      </c>
      <c r="I122" s="2" t="s">
        <v>8</v>
      </c>
      <c r="J122" s="2" t="s">
        <v>9</v>
      </c>
      <c r="K122" s="2" t="s">
        <v>10</v>
      </c>
      <c r="L122" s="103"/>
      <c r="M122" s="103"/>
    </row>
    <row r="123" spans="1:256" x14ac:dyDescent="0.2">
      <c r="A123" s="103" t="s">
        <v>11</v>
      </c>
      <c r="B123" s="103"/>
      <c r="C123" s="103"/>
      <c r="D123" s="103"/>
      <c r="E123" s="103"/>
      <c r="F123" s="103"/>
      <c r="G123" s="103"/>
      <c r="H123" s="106"/>
      <c r="I123" s="106"/>
      <c r="J123" s="106"/>
      <c r="K123" s="106"/>
      <c r="L123" s="103"/>
      <c r="M123" s="103"/>
    </row>
    <row r="124" spans="1:256" x14ac:dyDescent="0.2">
      <c r="A124" s="9" t="s">
        <v>113</v>
      </c>
      <c r="B124" s="28">
        <v>90</v>
      </c>
      <c r="C124" s="11">
        <v>11</v>
      </c>
      <c r="D124" s="11">
        <v>6.98</v>
      </c>
      <c r="E124" s="11">
        <v>13.1</v>
      </c>
      <c r="F124" s="11">
        <v>159.84</v>
      </c>
      <c r="G124" s="28">
        <v>100</v>
      </c>
      <c r="H124" s="11">
        <v>11</v>
      </c>
      <c r="I124" s="11">
        <v>6.98</v>
      </c>
      <c r="J124" s="11">
        <v>13.1</v>
      </c>
      <c r="K124" s="11">
        <v>159.84</v>
      </c>
      <c r="L124" s="12" t="s">
        <v>114</v>
      </c>
      <c r="M124" s="31" t="s">
        <v>115</v>
      </c>
    </row>
    <row r="125" spans="1:256" x14ac:dyDescent="0.2">
      <c r="A125" s="6" t="s">
        <v>116</v>
      </c>
      <c r="B125" s="7">
        <v>150</v>
      </c>
      <c r="C125" s="5">
        <v>2.6</v>
      </c>
      <c r="D125" s="5">
        <v>11.8</v>
      </c>
      <c r="E125" s="5">
        <v>13.81</v>
      </c>
      <c r="F125" s="5">
        <v>163.5</v>
      </c>
      <c r="G125" s="5">
        <v>180</v>
      </c>
      <c r="H125" s="38">
        <v>3.1</v>
      </c>
      <c r="I125" s="38">
        <v>13.3</v>
      </c>
      <c r="J125" s="38">
        <v>18.37</v>
      </c>
      <c r="K125" s="38">
        <v>196.2</v>
      </c>
      <c r="L125" s="7" t="s">
        <v>117</v>
      </c>
      <c r="M125" s="21" t="s">
        <v>118</v>
      </c>
    </row>
    <row r="126" spans="1:256" x14ac:dyDescent="0.2">
      <c r="A126" s="3" t="s">
        <v>43</v>
      </c>
      <c r="B126" s="7">
        <v>50</v>
      </c>
      <c r="C126" s="5">
        <v>4</v>
      </c>
      <c r="D126" s="5">
        <v>0.5</v>
      </c>
      <c r="E126" s="5">
        <v>25.5</v>
      </c>
      <c r="F126" s="5">
        <v>125</v>
      </c>
      <c r="G126" s="28">
        <v>60</v>
      </c>
      <c r="H126" s="11">
        <v>4.8</v>
      </c>
      <c r="I126" s="11">
        <v>0.6</v>
      </c>
      <c r="J126" s="11">
        <v>30.6</v>
      </c>
      <c r="K126" s="11">
        <v>150</v>
      </c>
      <c r="L126" s="12" t="s">
        <v>44</v>
      </c>
      <c r="M126" s="9" t="s">
        <v>45</v>
      </c>
    </row>
    <row r="127" spans="1:256" x14ac:dyDescent="0.2">
      <c r="A127" s="20" t="s">
        <v>54</v>
      </c>
      <c r="B127" s="4">
        <v>222</v>
      </c>
      <c r="C127" s="7">
        <v>0.13</v>
      </c>
      <c r="D127" s="7">
        <v>0.02</v>
      </c>
      <c r="E127" s="7">
        <v>15.2</v>
      </c>
      <c r="F127" s="7">
        <v>62</v>
      </c>
      <c r="G127" s="4">
        <v>222</v>
      </c>
      <c r="H127" s="15">
        <v>0.13</v>
      </c>
      <c r="I127" s="15">
        <v>0.02</v>
      </c>
      <c r="J127" s="15">
        <v>15.2</v>
      </c>
      <c r="K127" s="15">
        <v>62</v>
      </c>
      <c r="L127" s="7" t="s">
        <v>55</v>
      </c>
      <c r="M127" s="3" t="s">
        <v>56</v>
      </c>
    </row>
    <row r="128" spans="1:256" x14ac:dyDescent="0.2">
      <c r="A128" s="16" t="s">
        <v>24</v>
      </c>
      <c r="B128" s="2">
        <f t="shared" ref="B128:K128" si="20">SUM(B124:B127)</f>
        <v>512</v>
      </c>
      <c r="C128" s="17">
        <f t="shared" si="20"/>
        <v>17.73</v>
      </c>
      <c r="D128" s="17">
        <f t="shared" si="20"/>
        <v>19.3</v>
      </c>
      <c r="E128" s="17">
        <f t="shared" si="20"/>
        <v>67.61</v>
      </c>
      <c r="F128" s="17">
        <f t="shared" si="20"/>
        <v>510.34000000000003</v>
      </c>
      <c r="G128" s="17">
        <f t="shared" si="20"/>
        <v>562</v>
      </c>
      <c r="H128" s="17">
        <f t="shared" si="20"/>
        <v>19.029999999999998</v>
      </c>
      <c r="I128" s="17">
        <f t="shared" si="20"/>
        <v>20.900000000000002</v>
      </c>
      <c r="J128" s="17">
        <f t="shared" si="20"/>
        <v>77.27</v>
      </c>
      <c r="K128" s="17">
        <f t="shared" si="20"/>
        <v>568.04</v>
      </c>
      <c r="L128" s="2"/>
      <c r="M128" s="6"/>
    </row>
    <row r="129" spans="1:256" x14ac:dyDescent="0.2">
      <c r="A129" s="104" t="s">
        <v>25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1:256" s="35" customFormat="1" x14ac:dyDescent="0.2">
      <c r="A130" s="32" t="s">
        <v>119</v>
      </c>
      <c r="B130" s="33">
        <v>200</v>
      </c>
      <c r="C130" s="57">
        <v>1.56</v>
      </c>
      <c r="D130" s="57">
        <v>5.2</v>
      </c>
      <c r="E130" s="57">
        <v>8.6</v>
      </c>
      <c r="F130" s="57">
        <v>87.89</v>
      </c>
      <c r="G130" s="7">
        <v>260</v>
      </c>
      <c r="H130" s="22">
        <v>1.84</v>
      </c>
      <c r="I130" s="22">
        <v>6.49</v>
      </c>
      <c r="J130" s="22">
        <v>9.5</v>
      </c>
      <c r="K130" s="22">
        <v>111.25</v>
      </c>
      <c r="L130" s="55" t="s">
        <v>206</v>
      </c>
      <c r="M130" s="13" t="s">
        <v>121</v>
      </c>
    </row>
    <row r="131" spans="1:256" s="25" customFormat="1" ht="12" customHeight="1" x14ac:dyDescent="0.2">
      <c r="A131" s="6" t="s">
        <v>261</v>
      </c>
      <c r="B131" s="28">
        <v>90</v>
      </c>
      <c r="C131" s="11">
        <v>13.9</v>
      </c>
      <c r="D131" s="11">
        <v>10.4</v>
      </c>
      <c r="E131" s="11">
        <v>12.1</v>
      </c>
      <c r="F131" s="11">
        <v>198</v>
      </c>
      <c r="G131" s="10">
        <v>100</v>
      </c>
      <c r="H131" s="11">
        <v>15.4</v>
      </c>
      <c r="I131" s="11">
        <v>11.6</v>
      </c>
      <c r="J131" s="11">
        <v>13.4</v>
      </c>
      <c r="K131" s="11">
        <v>220</v>
      </c>
      <c r="L131" s="19" t="s">
        <v>262</v>
      </c>
      <c r="M131" s="31" t="s">
        <v>124</v>
      </c>
    </row>
    <row r="132" spans="1:256" ht="11.25" customHeight="1" x14ac:dyDescent="0.2">
      <c r="A132" s="6" t="s">
        <v>32</v>
      </c>
      <c r="B132" s="7">
        <v>5</v>
      </c>
      <c r="C132" s="5">
        <v>0.04</v>
      </c>
      <c r="D132" s="5">
        <v>3.6</v>
      </c>
      <c r="E132" s="5">
        <v>0.06</v>
      </c>
      <c r="F132" s="5">
        <v>33</v>
      </c>
      <c r="G132" s="7">
        <v>5</v>
      </c>
      <c r="H132" s="5">
        <v>0.04</v>
      </c>
      <c r="I132" s="5">
        <v>3.6</v>
      </c>
      <c r="J132" s="5">
        <v>0.06</v>
      </c>
      <c r="K132" s="5">
        <v>33</v>
      </c>
      <c r="L132" s="4" t="s">
        <v>33</v>
      </c>
      <c r="M132" s="21" t="s">
        <v>34</v>
      </c>
    </row>
    <row r="133" spans="1:256" s="25" customFormat="1" ht="21.75" customHeight="1" x14ac:dyDescent="0.2">
      <c r="A133" s="6" t="s">
        <v>125</v>
      </c>
      <c r="B133" s="7">
        <v>150</v>
      </c>
      <c r="C133" s="4">
        <v>3.65</v>
      </c>
      <c r="D133" s="4">
        <v>5.37</v>
      </c>
      <c r="E133" s="4">
        <v>36.68</v>
      </c>
      <c r="F133" s="4">
        <v>209.7</v>
      </c>
      <c r="G133" s="4">
        <v>180</v>
      </c>
      <c r="H133" s="26">
        <v>4.38</v>
      </c>
      <c r="I133" s="26">
        <v>6.44</v>
      </c>
      <c r="J133" s="26">
        <v>44.02</v>
      </c>
      <c r="K133" s="26">
        <v>251.64</v>
      </c>
      <c r="L133" s="7" t="s">
        <v>126</v>
      </c>
      <c r="M133" s="6" t="s">
        <v>127</v>
      </c>
    </row>
    <row r="134" spans="1:256" ht="21.75" customHeight="1" x14ac:dyDescent="0.2">
      <c r="A134" s="3" t="s">
        <v>146</v>
      </c>
      <c r="B134" s="10">
        <v>60</v>
      </c>
      <c r="C134" s="11">
        <v>0.42</v>
      </c>
      <c r="D134" s="11">
        <v>0.06</v>
      </c>
      <c r="E134" s="11">
        <v>1.1399999999999999</v>
      </c>
      <c r="F134" s="11">
        <v>7.2</v>
      </c>
      <c r="G134" s="10">
        <v>100</v>
      </c>
      <c r="H134" s="11">
        <v>0.7</v>
      </c>
      <c r="I134" s="11">
        <v>0.1</v>
      </c>
      <c r="J134" s="11">
        <v>1.9</v>
      </c>
      <c r="K134" s="11">
        <v>12</v>
      </c>
      <c r="L134" s="19" t="s">
        <v>147</v>
      </c>
      <c r="M134" s="9" t="s">
        <v>89</v>
      </c>
    </row>
    <row r="135" spans="1:256" x14ac:dyDescent="0.2">
      <c r="A135" s="6" t="s">
        <v>128</v>
      </c>
      <c r="B135" s="28">
        <v>200</v>
      </c>
      <c r="C135" s="11">
        <v>0.33</v>
      </c>
      <c r="D135" s="11">
        <v>0</v>
      </c>
      <c r="E135" s="11">
        <v>22.78</v>
      </c>
      <c r="F135" s="11">
        <v>94.44</v>
      </c>
      <c r="G135" s="28">
        <v>200</v>
      </c>
      <c r="H135" s="11">
        <v>0.33</v>
      </c>
      <c r="I135" s="11">
        <v>0</v>
      </c>
      <c r="J135" s="11">
        <v>22.78</v>
      </c>
      <c r="K135" s="11">
        <v>94.44</v>
      </c>
      <c r="L135" s="12" t="s">
        <v>129</v>
      </c>
      <c r="M135" s="9" t="s">
        <v>130</v>
      </c>
    </row>
    <row r="136" spans="1:256" x14ac:dyDescent="0.2">
      <c r="A136" s="3" t="s">
        <v>41</v>
      </c>
      <c r="B136" s="4">
        <v>40</v>
      </c>
      <c r="C136" s="4">
        <v>2.6</v>
      </c>
      <c r="D136" s="4">
        <v>0.4</v>
      </c>
      <c r="E136" s="4">
        <v>17.2</v>
      </c>
      <c r="F136" s="4">
        <v>85</v>
      </c>
      <c r="G136" s="4">
        <v>40</v>
      </c>
      <c r="H136" s="4">
        <v>2.6</v>
      </c>
      <c r="I136" s="4">
        <v>0.4</v>
      </c>
      <c r="J136" s="4">
        <v>17.2</v>
      </c>
      <c r="K136" s="4">
        <v>85</v>
      </c>
      <c r="L136" s="19" t="s">
        <v>181</v>
      </c>
      <c r="M136" s="6" t="s">
        <v>42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</row>
    <row r="137" spans="1:256" x14ac:dyDescent="0.2">
      <c r="A137" s="3" t="s">
        <v>43</v>
      </c>
      <c r="B137" s="7">
        <v>40</v>
      </c>
      <c r="C137" s="4">
        <v>3.2</v>
      </c>
      <c r="D137" s="4">
        <v>0.4</v>
      </c>
      <c r="E137" s="4">
        <v>20.399999999999999</v>
      </c>
      <c r="F137" s="4">
        <v>100</v>
      </c>
      <c r="G137" s="7">
        <v>40</v>
      </c>
      <c r="H137" s="4">
        <v>3.2</v>
      </c>
      <c r="I137" s="4">
        <v>0.4</v>
      </c>
      <c r="J137" s="4">
        <v>20.399999999999999</v>
      </c>
      <c r="K137" s="4">
        <v>100</v>
      </c>
      <c r="L137" s="19" t="s">
        <v>181</v>
      </c>
      <c r="M137" s="9" t="s">
        <v>45</v>
      </c>
    </row>
    <row r="138" spans="1:256" x14ac:dyDescent="0.2">
      <c r="A138" s="16" t="s">
        <v>24</v>
      </c>
      <c r="B138" s="2">
        <f t="shared" ref="B138:K138" si="21">SUM(B130:B137)</f>
        <v>785</v>
      </c>
      <c r="C138" s="17">
        <f t="shared" si="21"/>
        <v>25.7</v>
      </c>
      <c r="D138" s="17">
        <f t="shared" si="21"/>
        <v>25.43</v>
      </c>
      <c r="E138" s="17">
        <f t="shared" si="21"/>
        <v>118.96000000000001</v>
      </c>
      <c r="F138" s="17">
        <f t="shared" si="21"/>
        <v>815.23</v>
      </c>
      <c r="G138" s="17">
        <f t="shared" si="21"/>
        <v>925</v>
      </c>
      <c r="H138" s="17">
        <f t="shared" si="21"/>
        <v>28.49</v>
      </c>
      <c r="I138" s="17">
        <f t="shared" si="21"/>
        <v>29.03</v>
      </c>
      <c r="J138" s="17">
        <f t="shared" si="21"/>
        <v>129.26000000000002</v>
      </c>
      <c r="K138" s="17">
        <f t="shared" si="21"/>
        <v>907.32999999999993</v>
      </c>
      <c r="L138" s="2"/>
      <c r="M138" s="6"/>
    </row>
    <row r="139" spans="1:256" x14ac:dyDescent="0.2">
      <c r="A139" s="103" t="s">
        <v>182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</row>
    <row r="140" spans="1:256" x14ac:dyDescent="0.2">
      <c r="A140" s="6" t="s">
        <v>207</v>
      </c>
      <c r="B140" s="28">
        <v>100</v>
      </c>
      <c r="C140" s="11">
        <v>8.3800000000000008</v>
      </c>
      <c r="D140" s="11">
        <v>10.37</v>
      </c>
      <c r="E140" s="11">
        <v>42.19</v>
      </c>
      <c r="F140" s="11">
        <v>209.84</v>
      </c>
      <c r="G140" s="28">
        <v>100</v>
      </c>
      <c r="H140" s="11">
        <v>8.3800000000000008</v>
      </c>
      <c r="I140" s="11">
        <v>10.37</v>
      </c>
      <c r="J140" s="11">
        <v>42.19</v>
      </c>
      <c r="K140" s="11">
        <v>209.84</v>
      </c>
      <c r="L140" s="7" t="s">
        <v>208</v>
      </c>
      <c r="M140" s="31" t="s">
        <v>209</v>
      </c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2"/>
      <c r="IC140" s="52"/>
      <c r="ID140" s="52"/>
      <c r="IE140" s="52"/>
      <c r="IF140" s="52"/>
      <c r="IG140" s="52"/>
      <c r="IH140" s="52"/>
      <c r="II140" s="52"/>
      <c r="IJ140" s="52"/>
      <c r="IK140" s="52"/>
      <c r="IL140" s="52"/>
      <c r="IM140" s="52"/>
      <c r="IN140" s="52"/>
      <c r="IO140" s="52"/>
      <c r="IP140" s="52"/>
      <c r="IQ140" s="52"/>
      <c r="IR140" s="52"/>
      <c r="IS140" s="52"/>
      <c r="IT140" s="52"/>
      <c r="IU140" s="52"/>
      <c r="IV140" s="52"/>
    </row>
    <row r="141" spans="1:256" ht="12" customHeight="1" x14ac:dyDescent="0.2">
      <c r="A141" s="6" t="s">
        <v>186</v>
      </c>
      <c r="B141" s="4">
        <v>100</v>
      </c>
      <c r="C141" s="4">
        <v>0.4</v>
      </c>
      <c r="D141" s="4">
        <v>0.4</v>
      </c>
      <c r="E141" s="4">
        <v>9.8000000000000007</v>
      </c>
      <c r="F141" s="4">
        <v>47</v>
      </c>
      <c r="G141" s="4">
        <v>100</v>
      </c>
      <c r="H141" s="4">
        <v>0.4</v>
      </c>
      <c r="I141" s="4">
        <v>0.4</v>
      </c>
      <c r="J141" s="4">
        <v>9.8000000000000007</v>
      </c>
      <c r="K141" s="4">
        <v>47</v>
      </c>
      <c r="L141" s="7" t="s">
        <v>52</v>
      </c>
      <c r="M141" s="6" t="s">
        <v>53</v>
      </c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</row>
    <row r="142" spans="1:256" x14ac:dyDescent="0.2">
      <c r="A142" s="20" t="s">
        <v>54</v>
      </c>
      <c r="B142" s="4">
        <v>222</v>
      </c>
      <c r="C142" s="7">
        <v>0.13</v>
      </c>
      <c r="D142" s="7">
        <v>0.02</v>
      </c>
      <c r="E142" s="7">
        <v>15.2</v>
      </c>
      <c r="F142" s="7">
        <v>62</v>
      </c>
      <c r="G142" s="4">
        <v>222</v>
      </c>
      <c r="H142" s="7">
        <v>0.13</v>
      </c>
      <c r="I142" s="7">
        <v>0.02</v>
      </c>
      <c r="J142" s="7">
        <v>15.2</v>
      </c>
      <c r="K142" s="7">
        <v>62</v>
      </c>
      <c r="L142" s="7" t="s">
        <v>55</v>
      </c>
      <c r="M142" s="3" t="s">
        <v>56</v>
      </c>
    </row>
    <row r="143" spans="1:256" x14ac:dyDescent="0.2">
      <c r="A143" s="16" t="s">
        <v>24</v>
      </c>
      <c r="B143" s="2">
        <f t="shared" ref="B143:K143" si="22">SUM(B140:B142)</f>
        <v>422</v>
      </c>
      <c r="C143" s="2">
        <f t="shared" si="22"/>
        <v>8.9100000000000019</v>
      </c>
      <c r="D143" s="2">
        <f t="shared" si="22"/>
        <v>10.79</v>
      </c>
      <c r="E143" s="2">
        <f t="shared" si="22"/>
        <v>67.19</v>
      </c>
      <c r="F143" s="2">
        <f t="shared" si="22"/>
        <v>318.84000000000003</v>
      </c>
      <c r="G143" s="2">
        <f t="shared" si="22"/>
        <v>422</v>
      </c>
      <c r="H143" s="2">
        <f t="shared" si="22"/>
        <v>8.9100000000000019</v>
      </c>
      <c r="I143" s="2">
        <f t="shared" si="22"/>
        <v>10.79</v>
      </c>
      <c r="J143" s="2">
        <f t="shared" si="22"/>
        <v>67.19</v>
      </c>
      <c r="K143" s="2">
        <f t="shared" si="22"/>
        <v>318.84000000000003</v>
      </c>
      <c r="L143" s="2"/>
      <c r="M143" s="6"/>
    </row>
    <row r="144" spans="1:256" x14ac:dyDescent="0.2">
      <c r="A144" s="16" t="s">
        <v>187</v>
      </c>
      <c r="B144" s="2">
        <f t="shared" ref="B144:K144" si="23">SUM(B128,B138,B143)</f>
        <v>1719</v>
      </c>
      <c r="C144" s="2">
        <f t="shared" si="23"/>
        <v>52.34</v>
      </c>
      <c r="D144" s="2">
        <f t="shared" si="23"/>
        <v>55.52</v>
      </c>
      <c r="E144" s="2">
        <f t="shared" si="23"/>
        <v>253.76</v>
      </c>
      <c r="F144" s="2">
        <f t="shared" si="23"/>
        <v>1644.4100000000003</v>
      </c>
      <c r="G144" s="2">
        <f t="shared" si="23"/>
        <v>1909</v>
      </c>
      <c r="H144" s="2">
        <f t="shared" si="23"/>
        <v>56.43</v>
      </c>
      <c r="I144" s="2">
        <f t="shared" si="23"/>
        <v>60.720000000000006</v>
      </c>
      <c r="J144" s="2">
        <f t="shared" si="23"/>
        <v>273.72000000000003</v>
      </c>
      <c r="K144" s="2">
        <f t="shared" si="23"/>
        <v>1794.21</v>
      </c>
      <c r="L144" s="2"/>
      <c r="M144" s="6"/>
    </row>
    <row r="145" spans="1:13" x14ac:dyDescent="0.2">
      <c r="A145" s="104" t="s">
        <v>132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1:13" x14ac:dyDescent="0.2">
      <c r="A146" s="104" t="s">
        <v>1</v>
      </c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1:13" x14ac:dyDescent="0.2">
      <c r="A147" s="103" t="s">
        <v>2</v>
      </c>
      <c r="B147" s="104" t="s">
        <v>3</v>
      </c>
      <c r="C147" s="104"/>
      <c r="D147" s="104"/>
      <c r="E147" s="104"/>
      <c r="F147" s="104"/>
      <c r="G147" s="104" t="s">
        <v>178</v>
      </c>
      <c r="H147" s="104"/>
      <c r="I147" s="104"/>
      <c r="J147" s="104"/>
      <c r="K147" s="104"/>
      <c r="L147" s="103" t="s">
        <v>4</v>
      </c>
      <c r="M147" s="103" t="s">
        <v>5</v>
      </c>
    </row>
    <row r="148" spans="1:13" ht="11.45" customHeight="1" x14ac:dyDescent="0.2">
      <c r="A148" s="103"/>
      <c r="B148" s="2" t="s">
        <v>6</v>
      </c>
      <c r="C148" s="2" t="s">
        <v>7</v>
      </c>
      <c r="D148" s="2" t="s">
        <v>8</v>
      </c>
      <c r="E148" s="2" t="s">
        <v>9</v>
      </c>
      <c r="F148" s="2" t="s">
        <v>10</v>
      </c>
      <c r="G148" s="2" t="s">
        <v>6</v>
      </c>
      <c r="H148" s="2" t="s">
        <v>7</v>
      </c>
      <c r="I148" s="2" t="s">
        <v>8</v>
      </c>
      <c r="J148" s="2" t="s">
        <v>9</v>
      </c>
      <c r="K148" s="2" t="s">
        <v>10</v>
      </c>
      <c r="L148" s="103"/>
      <c r="M148" s="103"/>
    </row>
    <row r="149" spans="1:13" x14ac:dyDescent="0.2">
      <c r="A149" s="103" t="s">
        <v>11</v>
      </c>
      <c r="B149" s="103"/>
      <c r="C149" s="103"/>
      <c r="D149" s="103"/>
      <c r="E149" s="103"/>
      <c r="F149" s="103"/>
      <c r="G149" s="103"/>
      <c r="H149" s="106"/>
      <c r="I149" s="106"/>
      <c r="J149" s="106"/>
      <c r="K149" s="106"/>
      <c r="L149" s="103"/>
      <c r="M149" s="103"/>
    </row>
    <row r="150" spans="1:13" x14ac:dyDescent="0.2">
      <c r="A150" s="6" t="s">
        <v>133</v>
      </c>
      <c r="B150" s="10">
        <v>205</v>
      </c>
      <c r="C150" s="11">
        <v>5.93</v>
      </c>
      <c r="D150" s="11">
        <v>6.2</v>
      </c>
      <c r="E150" s="11">
        <v>34.39</v>
      </c>
      <c r="F150" s="11">
        <v>217.74</v>
      </c>
      <c r="G150" s="18">
        <v>250</v>
      </c>
      <c r="H150" s="11">
        <v>7.15</v>
      </c>
      <c r="I150" s="11">
        <v>10.33</v>
      </c>
      <c r="J150" s="11">
        <v>41.5</v>
      </c>
      <c r="K150" s="11">
        <v>287.2</v>
      </c>
      <c r="L150" s="19" t="s">
        <v>134</v>
      </c>
      <c r="M150" s="13" t="s">
        <v>135</v>
      </c>
    </row>
    <row r="151" spans="1:13" ht="11.45" customHeight="1" x14ac:dyDescent="0.2">
      <c r="A151" s="6" t="s">
        <v>15</v>
      </c>
      <c r="B151" s="7">
        <v>30</v>
      </c>
      <c r="C151" s="5">
        <v>6.96</v>
      </c>
      <c r="D151" s="5">
        <v>8.85</v>
      </c>
      <c r="E151" s="5">
        <v>0</v>
      </c>
      <c r="F151" s="5">
        <v>108</v>
      </c>
      <c r="G151" s="7">
        <v>30</v>
      </c>
      <c r="H151" s="38">
        <v>6.96</v>
      </c>
      <c r="I151" s="38">
        <v>8.85</v>
      </c>
      <c r="J151" s="38">
        <v>0</v>
      </c>
      <c r="K151" s="38">
        <v>108</v>
      </c>
      <c r="L151" s="4" t="s">
        <v>16</v>
      </c>
      <c r="M151" s="6" t="s">
        <v>17</v>
      </c>
    </row>
    <row r="152" spans="1:13" s="25" customFormat="1" x14ac:dyDescent="0.2">
      <c r="A152" s="9" t="s">
        <v>18</v>
      </c>
      <c r="B152" s="4">
        <v>50</v>
      </c>
      <c r="C152" s="5">
        <v>4.75</v>
      </c>
      <c r="D152" s="5">
        <v>1.5</v>
      </c>
      <c r="E152" s="5">
        <v>26</v>
      </c>
      <c r="F152" s="5">
        <v>132.5</v>
      </c>
      <c r="G152" s="18">
        <v>60</v>
      </c>
      <c r="H152" s="11">
        <v>5.7</v>
      </c>
      <c r="I152" s="11">
        <v>1.8</v>
      </c>
      <c r="J152" s="11">
        <v>31.2</v>
      </c>
      <c r="K152" s="11">
        <v>159</v>
      </c>
      <c r="L152" s="12" t="s">
        <v>19</v>
      </c>
      <c r="M152" s="13" t="s">
        <v>20</v>
      </c>
    </row>
    <row r="153" spans="1:13" x14ac:dyDescent="0.2">
      <c r="A153" s="9" t="s">
        <v>21</v>
      </c>
      <c r="B153" s="7">
        <v>215</v>
      </c>
      <c r="C153" s="7">
        <v>7.0000000000000007E-2</v>
      </c>
      <c r="D153" s="7">
        <v>0.02</v>
      </c>
      <c r="E153" s="7">
        <v>15</v>
      </c>
      <c r="F153" s="7">
        <v>60</v>
      </c>
      <c r="G153" s="7">
        <v>215</v>
      </c>
      <c r="H153" s="15">
        <v>7.0000000000000007E-2</v>
      </c>
      <c r="I153" s="15">
        <v>0.02</v>
      </c>
      <c r="J153" s="15">
        <v>15</v>
      </c>
      <c r="K153" s="15">
        <v>60</v>
      </c>
      <c r="L153" s="7" t="s">
        <v>22</v>
      </c>
      <c r="M153" s="6" t="s">
        <v>23</v>
      </c>
    </row>
    <row r="154" spans="1:13" x14ac:dyDescent="0.2">
      <c r="A154" s="16" t="s">
        <v>24</v>
      </c>
      <c r="B154" s="2">
        <f t="shared" ref="B154:K154" si="24">SUM(B150:B153)</f>
        <v>500</v>
      </c>
      <c r="C154" s="2">
        <f t="shared" si="24"/>
        <v>17.71</v>
      </c>
      <c r="D154" s="2">
        <f t="shared" si="24"/>
        <v>16.57</v>
      </c>
      <c r="E154" s="2">
        <f t="shared" si="24"/>
        <v>75.39</v>
      </c>
      <c r="F154" s="2">
        <f t="shared" si="24"/>
        <v>518.24</v>
      </c>
      <c r="G154" s="2">
        <f t="shared" si="24"/>
        <v>555</v>
      </c>
      <c r="H154" s="2">
        <f t="shared" si="24"/>
        <v>19.88</v>
      </c>
      <c r="I154" s="2">
        <f t="shared" si="24"/>
        <v>21</v>
      </c>
      <c r="J154" s="2">
        <f t="shared" si="24"/>
        <v>87.7</v>
      </c>
      <c r="K154" s="2">
        <f t="shared" si="24"/>
        <v>614.20000000000005</v>
      </c>
      <c r="L154" s="2"/>
      <c r="M154" s="6"/>
    </row>
    <row r="155" spans="1:13" x14ac:dyDescent="0.2">
      <c r="A155" s="104" t="s">
        <v>25</v>
      </c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</row>
    <row r="156" spans="1:13" ht="12.75" customHeight="1" x14ac:dyDescent="0.2">
      <c r="A156" s="6" t="s">
        <v>104</v>
      </c>
      <c r="B156" s="7">
        <v>200</v>
      </c>
      <c r="C156" s="4">
        <v>1.62</v>
      </c>
      <c r="D156" s="4">
        <v>2.5</v>
      </c>
      <c r="E156" s="4">
        <v>12.81</v>
      </c>
      <c r="F156" s="4">
        <v>77.13</v>
      </c>
      <c r="G156" s="4">
        <v>250</v>
      </c>
      <c r="H156" s="4">
        <v>2.0299999999999998</v>
      </c>
      <c r="I156" s="4">
        <v>2.74</v>
      </c>
      <c r="J156" s="4">
        <v>16.27</v>
      </c>
      <c r="K156" s="4">
        <v>96.41</v>
      </c>
      <c r="L156" s="4" t="s">
        <v>105</v>
      </c>
      <c r="M156" s="9" t="s">
        <v>106</v>
      </c>
    </row>
    <row r="157" spans="1:13" ht="12" customHeight="1" x14ac:dyDescent="0.2">
      <c r="A157" s="9" t="s">
        <v>136</v>
      </c>
      <c r="B157" s="7">
        <v>90</v>
      </c>
      <c r="C157" s="4">
        <v>11.1</v>
      </c>
      <c r="D157" s="4">
        <v>14.3</v>
      </c>
      <c r="E157" s="4">
        <v>10.199999999999999</v>
      </c>
      <c r="F157" s="4">
        <v>215.87</v>
      </c>
      <c r="G157" s="58">
        <v>100</v>
      </c>
      <c r="H157" s="4">
        <v>12.3</v>
      </c>
      <c r="I157" s="4">
        <v>15.8</v>
      </c>
      <c r="J157" s="4">
        <v>11.3</v>
      </c>
      <c r="K157" s="4">
        <v>239.86</v>
      </c>
      <c r="L157" s="7" t="s">
        <v>137</v>
      </c>
      <c r="M157" s="6" t="s">
        <v>138</v>
      </c>
    </row>
    <row r="158" spans="1:13" ht="21.75" customHeight="1" x14ac:dyDescent="0.2">
      <c r="A158" s="3" t="s">
        <v>139</v>
      </c>
      <c r="B158" s="4">
        <v>150</v>
      </c>
      <c r="C158" s="5">
        <v>3.08</v>
      </c>
      <c r="D158" s="5">
        <v>5.82</v>
      </c>
      <c r="E158" s="5">
        <v>18.32</v>
      </c>
      <c r="F158" s="5">
        <v>129.1</v>
      </c>
      <c r="G158" s="5">
        <v>180</v>
      </c>
      <c r="H158" s="5">
        <v>3.7</v>
      </c>
      <c r="I158" s="5">
        <v>7.79</v>
      </c>
      <c r="J158" s="5">
        <v>21.14</v>
      </c>
      <c r="K158" s="5">
        <v>151.6</v>
      </c>
      <c r="L158" s="7" t="s">
        <v>140</v>
      </c>
      <c r="M158" s="39" t="s">
        <v>141</v>
      </c>
    </row>
    <row r="159" spans="1:13" s="25" customFormat="1" ht="21.75" customHeight="1" x14ac:dyDescent="0.2">
      <c r="A159" s="3" t="s">
        <v>87</v>
      </c>
      <c r="B159" s="4">
        <v>60</v>
      </c>
      <c r="C159" s="5">
        <v>0.66</v>
      </c>
      <c r="D159" s="5">
        <v>0.12</v>
      </c>
      <c r="E159" s="5">
        <v>2.2799999999999998</v>
      </c>
      <c r="F159" s="5">
        <v>13.2</v>
      </c>
      <c r="G159" s="10">
        <v>100</v>
      </c>
      <c r="H159" s="11">
        <v>1.1000000000000001</v>
      </c>
      <c r="I159" s="11">
        <v>0.2</v>
      </c>
      <c r="J159" s="11">
        <v>3.8</v>
      </c>
      <c r="K159" s="11">
        <v>22</v>
      </c>
      <c r="L159" s="19" t="s">
        <v>88</v>
      </c>
      <c r="M159" s="9" t="s">
        <v>89</v>
      </c>
    </row>
    <row r="160" spans="1:13" x14ac:dyDescent="0.2">
      <c r="A160" s="20" t="s">
        <v>142</v>
      </c>
      <c r="B160" s="28">
        <v>200</v>
      </c>
      <c r="C160" s="24">
        <v>0.14000000000000001</v>
      </c>
      <c r="D160" s="24">
        <v>0.11</v>
      </c>
      <c r="E160" s="24">
        <v>21.52</v>
      </c>
      <c r="F160" s="24">
        <v>87.59</v>
      </c>
      <c r="G160" s="28">
        <v>200</v>
      </c>
      <c r="H160" s="24">
        <v>0.14000000000000001</v>
      </c>
      <c r="I160" s="24">
        <v>0.11</v>
      </c>
      <c r="J160" s="24">
        <v>21.52</v>
      </c>
      <c r="K160" s="24">
        <v>87.59</v>
      </c>
      <c r="L160" s="12" t="s">
        <v>143</v>
      </c>
      <c r="M160" s="20" t="s">
        <v>144</v>
      </c>
    </row>
    <row r="161" spans="1:256" x14ac:dyDescent="0.2">
      <c r="A161" s="3" t="s">
        <v>41</v>
      </c>
      <c r="B161" s="10">
        <v>50</v>
      </c>
      <c r="C161" s="50">
        <v>3.3</v>
      </c>
      <c r="D161" s="50">
        <v>0.5</v>
      </c>
      <c r="E161" s="50">
        <v>21.5</v>
      </c>
      <c r="F161" s="50">
        <v>106.3</v>
      </c>
      <c r="G161" s="10">
        <v>60</v>
      </c>
      <c r="H161" s="11">
        <v>4</v>
      </c>
      <c r="I161" s="11">
        <v>0.6</v>
      </c>
      <c r="J161" s="11">
        <v>25.8</v>
      </c>
      <c r="K161" s="11">
        <v>127.6</v>
      </c>
      <c r="L161" s="62" t="s">
        <v>44</v>
      </c>
      <c r="M161" s="6" t="s">
        <v>42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</row>
    <row r="162" spans="1:256" x14ac:dyDescent="0.2">
      <c r="A162" s="3" t="s">
        <v>43</v>
      </c>
      <c r="B162" s="28">
        <v>50</v>
      </c>
      <c r="C162" s="11">
        <v>4</v>
      </c>
      <c r="D162" s="11">
        <v>0.5</v>
      </c>
      <c r="E162" s="11">
        <v>25.5</v>
      </c>
      <c r="F162" s="11">
        <v>125</v>
      </c>
      <c r="G162" s="28">
        <v>60</v>
      </c>
      <c r="H162" s="47">
        <v>4.8</v>
      </c>
      <c r="I162" s="47">
        <v>0.6</v>
      </c>
      <c r="J162" s="47">
        <v>30.6</v>
      </c>
      <c r="K162" s="47">
        <v>150</v>
      </c>
      <c r="L162" s="62" t="s">
        <v>44</v>
      </c>
      <c r="M162" s="9" t="s">
        <v>45</v>
      </c>
    </row>
    <row r="163" spans="1:256" x14ac:dyDescent="0.2">
      <c r="A163" s="16" t="s">
        <v>24</v>
      </c>
      <c r="B163" s="2">
        <f t="shared" ref="B163:K163" si="25">SUM(B156:B162)</f>
        <v>800</v>
      </c>
      <c r="C163" s="17">
        <f t="shared" si="25"/>
        <v>23.9</v>
      </c>
      <c r="D163" s="17">
        <f t="shared" si="25"/>
        <v>23.85</v>
      </c>
      <c r="E163" s="17">
        <f t="shared" si="25"/>
        <v>112.13</v>
      </c>
      <c r="F163" s="17">
        <f t="shared" si="25"/>
        <v>754.18999999999994</v>
      </c>
      <c r="G163" s="17">
        <f t="shared" si="25"/>
        <v>950</v>
      </c>
      <c r="H163" s="51">
        <f t="shared" si="25"/>
        <v>28.070000000000004</v>
      </c>
      <c r="I163" s="51">
        <f t="shared" si="25"/>
        <v>27.84</v>
      </c>
      <c r="J163" s="51">
        <f t="shared" si="25"/>
        <v>130.43</v>
      </c>
      <c r="K163" s="51">
        <f t="shared" si="25"/>
        <v>875.06000000000006</v>
      </c>
      <c r="L163" s="2"/>
      <c r="M163" s="6"/>
    </row>
    <row r="164" spans="1:256" x14ac:dyDescent="0.2">
      <c r="A164" s="103" t="s">
        <v>182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</row>
    <row r="165" spans="1:256" ht="21.75" customHeight="1" x14ac:dyDescent="0.2">
      <c r="A165" s="6" t="s">
        <v>183</v>
      </c>
      <c r="B165" s="7">
        <v>100</v>
      </c>
      <c r="C165" s="4">
        <v>8.7100000000000009</v>
      </c>
      <c r="D165" s="4">
        <v>9.68</v>
      </c>
      <c r="E165" s="4">
        <v>58.08</v>
      </c>
      <c r="F165" s="4">
        <v>361.74</v>
      </c>
      <c r="G165" s="7">
        <v>100</v>
      </c>
      <c r="H165" s="4">
        <v>8.7100000000000009</v>
      </c>
      <c r="I165" s="4">
        <v>9.68</v>
      </c>
      <c r="J165" s="4">
        <v>58.08</v>
      </c>
      <c r="K165" s="4">
        <v>361.74</v>
      </c>
      <c r="L165" s="7" t="s">
        <v>184</v>
      </c>
      <c r="M165" s="9" t="s">
        <v>185</v>
      </c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  <c r="IS165" s="52"/>
      <c r="IT165" s="52"/>
      <c r="IU165" s="52"/>
      <c r="IV165" s="52"/>
    </row>
    <row r="166" spans="1:256" ht="12" customHeight="1" x14ac:dyDescent="0.2">
      <c r="A166" s="6" t="s">
        <v>186</v>
      </c>
      <c r="B166" s="4">
        <v>100</v>
      </c>
      <c r="C166" s="4">
        <v>0.4</v>
      </c>
      <c r="D166" s="4">
        <v>0.4</v>
      </c>
      <c r="E166" s="4">
        <v>9.8000000000000007</v>
      </c>
      <c r="F166" s="4">
        <v>47</v>
      </c>
      <c r="G166" s="4">
        <v>100</v>
      </c>
      <c r="H166" s="4">
        <v>0.4</v>
      </c>
      <c r="I166" s="4">
        <v>0.4</v>
      </c>
      <c r="J166" s="4">
        <v>9.8000000000000007</v>
      </c>
      <c r="K166" s="4">
        <v>47</v>
      </c>
      <c r="L166" s="7" t="s">
        <v>52</v>
      </c>
      <c r="M166" s="6" t="s">
        <v>53</v>
      </c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52"/>
      <c r="IM166" s="52"/>
      <c r="IN166" s="52"/>
      <c r="IO166" s="52"/>
      <c r="IP166" s="52"/>
      <c r="IQ166" s="52"/>
      <c r="IR166" s="52"/>
      <c r="IS166" s="52"/>
      <c r="IT166" s="52"/>
      <c r="IU166" s="52"/>
      <c r="IV166" s="52"/>
    </row>
    <row r="167" spans="1:256" x14ac:dyDescent="0.2">
      <c r="A167" s="20" t="s">
        <v>54</v>
      </c>
      <c r="B167" s="4">
        <v>222</v>
      </c>
      <c r="C167" s="7">
        <v>0.13</v>
      </c>
      <c r="D167" s="7">
        <v>0.02</v>
      </c>
      <c r="E167" s="7">
        <v>15.2</v>
      </c>
      <c r="F167" s="7">
        <v>62</v>
      </c>
      <c r="G167" s="4">
        <v>222</v>
      </c>
      <c r="H167" s="7">
        <v>0.13</v>
      </c>
      <c r="I167" s="7">
        <v>0.02</v>
      </c>
      <c r="J167" s="7">
        <v>15.2</v>
      </c>
      <c r="K167" s="7">
        <v>62</v>
      </c>
      <c r="L167" s="7" t="s">
        <v>55</v>
      </c>
      <c r="M167" s="3" t="s">
        <v>56</v>
      </c>
    </row>
    <row r="168" spans="1:256" x14ac:dyDescent="0.2">
      <c r="A168" s="16" t="s">
        <v>24</v>
      </c>
      <c r="B168" s="2">
        <f t="shared" ref="B168:K168" si="26">SUM(B165:B167)</f>
        <v>422</v>
      </c>
      <c r="C168" s="2">
        <f t="shared" si="26"/>
        <v>9.240000000000002</v>
      </c>
      <c r="D168" s="2">
        <f t="shared" si="26"/>
        <v>10.1</v>
      </c>
      <c r="E168" s="2">
        <f t="shared" si="26"/>
        <v>83.08</v>
      </c>
      <c r="F168" s="2">
        <f t="shared" si="26"/>
        <v>470.74</v>
      </c>
      <c r="G168" s="2">
        <f t="shared" si="26"/>
        <v>422</v>
      </c>
      <c r="H168" s="2">
        <f t="shared" si="26"/>
        <v>9.240000000000002</v>
      </c>
      <c r="I168" s="2">
        <f t="shared" si="26"/>
        <v>10.1</v>
      </c>
      <c r="J168" s="2">
        <f t="shared" si="26"/>
        <v>83.08</v>
      </c>
      <c r="K168" s="2">
        <f t="shared" si="26"/>
        <v>470.74</v>
      </c>
      <c r="L168" s="2"/>
      <c r="M168" s="6"/>
    </row>
    <row r="169" spans="1:256" x14ac:dyDescent="0.2">
      <c r="A169" s="16" t="s">
        <v>187</v>
      </c>
      <c r="B169" s="2">
        <f t="shared" ref="B169:K169" si="27">SUM(B154,B163,B168)</f>
        <v>1722</v>
      </c>
      <c r="C169" s="2">
        <f t="shared" si="27"/>
        <v>50.85</v>
      </c>
      <c r="D169" s="2">
        <f t="shared" si="27"/>
        <v>50.52</v>
      </c>
      <c r="E169" s="2">
        <f t="shared" si="27"/>
        <v>270.59999999999997</v>
      </c>
      <c r="F169" s="2">
        <f t="shared" si="27"/>
        <v>1743.1699999999998</v>
      </c>
      <c r="G169" s="2">
        <f t="shared" si="27"/>
        <v>1927</v>
      </c>
      <c r="H169" s="2">
        <f t="shared" si="27"/>
        <v>57.190000000000005</v>
      </c>
      <c r="I169" s="2">
        <f t="shared" si="27"/>
        <v>58.940000000000005</v>
      </c>
      <c r="J169" s="2">
        <f t="shared" si="27"/>
        <v>301.20999999999998</v>
      </c>
      <c r="K169" s="2">
        <f t="shared" si="27"/>
        <v>1960.0000000000002</v>
      </c>
      <c r="L169" s="2"/>
      <c r="M169" s="6"/>
    </row>
    <row r="170" spans="1:256" x14ac:dyDescent="0.2">
      <c r="A170" s="104" t="s">
        <v>47</v>
      </c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</row>
    <row r="171" spans="1:256" x14ac:dyDescent="0.2">
      <c r="A171" s="103" t="s">
        <v>2</v>
      </c>
      <c r="B171" s="104" t="s">
        <v>3</v>
      </c>
      <c r="C171" s="104"/>
      <c r="D171" s="104"/>
      <c r="E171" s="104"/>
      <c r="F171" s="104"/>
      <c r="G171" s="104" t="s">
        <v>178</v>
      </c>
      <c r="H171" s="104"/>
      <c r="I171" s="104"/>
      <c r="J171" s="104"/>
      <c r="K171" s="104"/>
      <c r="L171" s="103" t="s">
        <v>4</v>
      </c>
      <c r="M171" s="103" t="s">
        <v>5</v>
      </c>
    </row>
    <row r="172" spans="1:256" ht="11.45" customHeight="1" x14ac:dyDescent="0.2">
      <c r="A172" s="103"/>
      <c r="B172" s="2" t="s">
        <v>6</v>
      </c>
      <c r="C172" s="2" t="s">
        <v>7</v>
      </c>
      <c r="D172" s="2" t="s">
        <v>8</v>
      </c>
      <c r="E172" s="2" t="s">
        <v>9</v>
      </c>
      <c r="F172" s="2" t="s">
        <v>10</v>
      </c>
      <c r="G172" s="2" t="s">
        <v>6</v>
      </c>
      <c r="H172" s="2" t="s">
        <v>7</v>
      </c>
      <c r="I172" s="2" t="s">
        <v>8</v>
      </c>
      <c r="J172" s="2" t="s">
        <v>9</v>
      </c>
      <c r="K172" s="2" t="s">
        <v>10</v>
      </c>
      <c r="L172" s="103"/>
      <c r="M172" s="103"/>
    </row>
    <row r="173" spans="1:256" x14ac:dyDescent="0.2">
      <c r="A173" s="103" t="s">
        <v>11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</row>
    <row r="174" spans="1:256" x14ac:dyDescent="0.2">
      <c r="A174" s="41" t="s">
        <v>263</v>
      </c>
      <c r="B174" s="42">
        <v>70</v>
      </c>
      <c r="C174" s="11">
        <v>11.5</v>
      </c>
      <c r="D174" s="11">
        <v>12.3</v>
      </c>
      <c r="E174" s="11">
        <v>5.8</v>
      </c>
      <c r="F174" s="11">
        <v>182.9</v>
      </c>
      <c r="G174" s="42">
        <v>70</v>
      </c>
      <c r="H174" s="11">
        <v>11.5</v>
      </c>
      <c r="I174" s="11">
        <v>12.3</v>
      </c>
      <c r="J174" s="11">
        <v>5.8</v>
      </c>
      <c r="K174" s="11">
        <v>182.9</v>
      </c>
      <c r="L174" s="43" t="s">
        <v>264</v>
      </c>
      <c r="M174" s="31" t="s">
        <v>145</v>
      </c>
    </row>
    <row r="175" spans="1:256" x14ac:dyDescent="0.2">
      <c r="A175" s="6" t="s">
        <v>63</v>
      </c>
      <c r="B175" s="7">
        <v>150</v>
      </c>
      <c r="C175" s="7">
        <v>5.52</v>
      </c>
      <c r="D175" s="7">
        <v>4.51</v>
      </c>
      <c r="E175" s="7">
        <v>26.45</v>
      </c>
      <c r="F175" s="7">
        <v>168.45</v>
      </c>
      <c r="G175" s="7">
        <v>180</v>
      </c>
      <c r="H175" s="4">
        <v>6.62</v>
      </c>
      <c r="I175" s="4">
        <v>5.42</v>
      </c>
      <c r="J175" s="4">
        <v>31.73</v>
      </c>
      <c r="K175" s="4">
        <v>202.14</v>
      </c>
      <c r="L175" s="7" t="s">
        <v>64</v>
      </c>
      <c r="M175" s="6" t="s">
        <v>65</v>
      </c>
    </row>
    <row r="176" spans="1:256" ht="21.75" customHeight="1" x14ac:dyDescent="0.2">
      <c r="A176" s="3" t="s">
        <v>146</v>
      </c>
      <c r="B176" s="10">
        <v>60</v>
      </c>
      <c r="C176" s="11">
        <v>0.42</v>
      </c>
      <c r="D176" s="11">
        <v>0.06</v>
      </c>
      <c r="E176" s="11">
        <v>1.1399999999999999</v>
      </c>
      <c r="F176" s="11">
        <v>7.2</v>
      </c>
      <c r="G176" s="10">
        <v>60</v>
      </c>
      <c r="H176" s="11">
        <v>0.42</v>
      </c>
      <c r="I176" s="11">
        <v>0.06</v>
      </c>
      <c r="J176" s="11">
        <v>1.1399999999999999</v>
      </c>
      <c r="K176" s="11">
        <v>7.2</v>
      </c>
      <c r="L176" s="19" t="s">
        <v>147</v>
      </c>
      <c r="M176" s="9" t="s">
        <v>89</v>
      </c>
    </row>
    <row r="177" spans="1:256" x14ac:dyDescent="0.2">
      <c r="A177" s="3" t="s">
        <v>43</v>
      </c>
      <c r="B177" s="7">
        <v>40</v>
      </c>
      <c r="C177" s="4">
        <v>3.2</v>
      </c>
      <c r="D177" s="4">
        <v>0.4</v>
      </c>
      <c r="E177" s="4">
        <v>20.399999999999999</v>
      </c>
      <c r="F177" s="4">
        <v>100</v>
      </c>
      <c r="G177" s="5">
        <v>60</v>
      </c>
      <c r="H177" s="5">
        <f>6.4/80*60</f>
        <v>4.8</v>
      </c>
      <c r="I177" s="5">
        <f>0.8/80*60</f>
        <v>0.6</v>
      </c>
      <c r="J177" s="5">
        <f>40.8/80*60</f>
        <v>30.6</v>
      </c>
      <c r="K177" s="5">
        <f>200/80*60</f>
        <v>150</v>
      </c>
      <c r="L177" s="7" t="s">
        <v>69</v>
      </c>
      <c r="M177" s="9" t="s">
        <v>45</v>
      </c>
    </row>
    <row r="178" spans="1:256" x14ac:dyDescent="0.2">
      <c r="A178" s="20" t="s">
        <v>54</v>
      </c>
      <c r="B178" s="4">
        <v>222</v>
      </c>
      <c r="C178" s="7">
        <v>0.13</v>
      </c>
      <c r="D178" s="7">
        <v>0.02</v>
      </c>
      <c r="E178" s="7">
        <v>15.2</v>
      </c>
      <c r="F178" s="7">
        <v>62</v>
      </c>
      <c r="G178" s="4">
        <v>222</v>
      </c>
      <c r="H178" s="7">
        <v>0.13</v>
      </c>
      <c r="I178" s="7">
        <v>0.02</v>
      </c>
      <c r="J178" s="7">
        <v>15.2</v>
      </c>
      <c r="K178" s="7">
        <v>62</v>
      </c>
      <c r="L178" s="7" t="s">
        <v>55</v>
      </c>
      <c r="M178" s="3" t="s">
        <v>56</v>
      </c>
    </row>
    <row r="179" spans="1:256" x14ac:dyDescent="0.2">
      <c r="A179" s="16" t="s">
        <v>24</v>
      </c>
      <c r="B179" s="2">
        <f t="shared" ref="B179:K179" si="28">SUM(B174:B178)</f>
        <v>542</v>
      </c>
      <c r="C179" s="17">
        <f t="shared" si="28"/>
        <v>20.77</v>
      </c>
      <c r="D179" s="17">
        <f t="shared" si="28"/>
        <v>17.29</v>
      </c>
      <c r="E179" s="17">
        <f t="shared" si="28"/>
        <v>68.989999999999995</v>
      </c>
      <c r="F179" s="17">
        <f t="shared" si="28"/>
        <v>520.54999999999995</v>
      </c>
      <c r="G179" s="17">
        <f t="shared" si="28"/>
        <v>592</v>
      </c>
      <c r="H179" s="17">
        <f t="shared" si="28"/>
        <v>23.470000000000002</v>
      </c>
      <c r="I179" s="17">
        <f t="shared" si="28"/>
        <v>18.399999999999999</v>
      </c>
      <c r="J179" s="17">
        <f t="shared" si="28"/>
        <v>84.470000000000013</v>
      </c>
      <c r="K179" s="17">
        <f t="shared" si="28"/>
        <v>604.24</v>
      </c>
      <c r="L179" s="2"/>
      <c r="M179" s="6"/>
    </row>
    <row r="180" spans="1:256" x14ac:dyDescent="0.2">
      <c r="A180" s="104" t="s">
        <v>25</v>
      </c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1:256" ht="11.25" customHeight="1" x14ac:dyDescent="0.2">
      <c r="A181" s="6" t="s">
        <v>74</v>
      </c>
      <c r="B181" s="4">
        <v>200</v>
      </c>
      <c r="C181" s="4">
        <v>1.38</v>
      </c>
      <c r="D181" s="4">
        <v>5.2</v>
      </c>
      <c r="E181" s="4">
        <v>8.92</v>
      </c>
      <c r="F181" s="4">
        <v>88.2</v>
      </c>
      <c r="G181" s="4">
        <v>260</v>
      </c>
      <c r="H181" s="4">
        <v>1.74</v>
      </c>
      <c r="I181" s="4">
        <v>6.33</v>
      </c>
      <c r="J181" s="4">
        <v>11.16</v>
      </c>
      <c r="K181" s="4">
        <v>111.14</v>
      </c>
      <c r="L181" s="49" t="s">
        <v>194</v>
      </c>
      <c r="M181" s="20" t="s">
        <v>76</v>
      </c>
    </row>
    <row r="182" spans="1:256" x14ac:dyDescent="0.2">
      <c r="A182" s="45" t="s">
        <v>148</v>
      </c>
      <c r="B182" s="10">
        <v>90</v>
      </c>
      <c r="C182" s="46">
        <f>14.1*0.9</f>
        <v>12.69</v>
      </c>
      <c r="D182" s="46">
        <f>15.3*0.9</f>
        <v>13.770000000000001</v>
      </c>
      <c r="E182" s="46">
        <f>3.2*0.9</f>
        <v>2.8800000000000003</v>
      </c>
      <c r="F182" s="46">
        <f>205.9*0.9</f>
        <v>185.31</v>
      </c>
      <c r="G182" s="59">
        <v>100</v>
      </c>
      <c r="H182" s="11">
        <v>14.1</v>
      </c>
      <c r="I182" s="11">
        <v>15.3</v>
      </c>
      <c r="J182" s="11">
        <v>3.2</v>
      </c>
      <c r="K182" s="11">
        <v>205.9</v>
      </c>
      <c r="L182" s="19" t="s">
        <v>149</v>
      </c>
      <c r="M182" s="9" t="s">
        <v>150</v>
      </c>
    </row>
    <row r="183" spans="1:256" ht="12" customHeight="1" x14ac:dyDescent="0.2">
      <c r="A183" s="3" t="s">
        <v>96</v>
      </c>
      <c r="B183" s="4">
        <v>150</v>
      </c>
      <c r="C183" s="4">
        <v>8.6</v>
      </c>
      <c r="D183" s="4">
        <v>6.09</v>
      </c>
      <c r="E183" s="4">
        <v>38.64</v>
      </c>
      <c r="F183" s="4">
        <v>243.75</v>
      </c>
      <c r="G183" s="4">
        <v>180</v>
      </c>
      <c r="H183" s="4">
        <v>10.32</v>
      </c>
      <c r="I183" s="4">
        <v>7.31</v>
      </c>
      <c r="J183" s="4">
        <v>46.37</v>
      </c>
      <c r="K183" s="4">
        <v>292.5</v>
      </c>
      <c r="L183" s="7" t="s">
        <v>97</v>
      </c>
      <c r="M183" s="9" t="s">
        <v>98</v>
      </c>
    </row>
    <row r="184" spans="1:256" x14ac:dyDescent="0.2">
      <c r="A184" s="6" t="s">
        <v>80</v>
      </c>
      <c r="B184" s="7">
        <v>200</v>
      </c>
      <c r="C184" s="7">
        <v>0</v>
      </c>
      <c r="D184" s="7">
        <v>0</v>
      </c>
      <c r="E184" s="7">
        <v>19.97</v>
      </c>
      <c r="F184" s="7">
        <v>76</v>
      </c>
      <c r="G184" s="7">
        <v>200</v>
      </c>
      <c r="H184" s="7">
        <v>0</v>
      </c>
      <c r="I184" s="7">
        <v>0</v>
      </c>
      <c r="J184" s="7">
        <v>19.97</v>
      </c>
      <c r="K184" s="7">
        <v>76</v>
      </c>
      <c r="L184" s="7" t="s">
        <v>81</v>
      </c>
      <c r="M184" s="9" t="s">
        <v>82</v>
      </c>
    </row>
    <row r="185" spans="1:256" x14ac:dyDescent="0.2">
      <c r="A185" s="3" t="s">
        <v>41</v>
      </c>
      <c r="B185" s="4">
        <v>40</v>
      </c>
      <c r="C185" s="4">
        <v>2.6</v>
      </c>
      <c r="D185" s="4">
        <v>0.4</v>
      </c>
      <c r="E185" s="4">
        <v>17.2</v>
      </c>
      <c r="F185" s="4">
        <v>85</v>
      </c>
      <c r="G185" s="4">
        <v>40</v>
      </c>
      <c r="H185" s="4">
        <v>2.6</v>
      </c>
      <c r="I185" s="4">
        <v>0.4</v>
      </c>
      <c r="J185" s="4">
        <v>17.2</v>
      </c>
      <c r="K185" s="4">
        <v>85</v>
      </c>
      <c r="L185" s="19" t="s">
        <v>181</v>
      </c>
      <c r="M185" s="6" t="s">
        <v>42</v>
      </c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</row>
    <row r="186" spans="1:256" x14ac:dyDescent="0.2">
      <c r="A186" s="3" t="s">
        <v>43</v>
      </c>
      <c r="B186" s="7">
        <v>40</v>
      </c>
      <c r="C186" s="4">
        <v>3.2</v>
      </c>
      <c r="D186" s="4">
        <v>0.4</v>
      </c>
      <c r="E186" s="4">
        <v>20.399999999999999</v>
      </c>
      <c r="F186" s="4">
        <v>100</v>
      </c>
      <c r="G186" s="7">
        <v>40</v>
      </c>
      <c r="H186" s="4">
        <v>3.2</v>
      </c>
      <c r="I186" s="4">
        <v>0.4</v>
      </c>
      <c r="J186" s="4">
        <v>20.399999999999999</v>
      </c>
      <c r="K186" s="4">
        <v>100</v>
      </c>
      <c r="L186" s="19" t="s">
        <v>181</v>
      </c>
      <c r="M186" s="9" t="s">
        <v>45</v>
      </c>
    </row>
    <row r="187" spans="1:256" x14ac:dyDescent="0.2">
      <c r="A187" s="16" t="s">
        <v>24</v>
      </c>
      <c r="B187" s="2">
        <f t="shared" ref="B187:K187" si="29">SUM(B181:B186)</f>
        <v>720</v>
      </c>
      <c r="C187" s="17">
        <f t="shared" si="29"/>
        <v>28.470000000000002</v>
      </c>
      <c r="D187" s="17">
        <f t="shared" si="29"/>
        <v>25.86</v>
      </c>
      <c r="E187" s="17">
        <f t="shared" si="29"/>
        <v>108.00999999999999</v>
      </c>
      <c r="F187" s="17">
        <f t="shared" si="29"/>
        <v>778.26</v>
      </c>
      <c r="G187" s="17">
        <f t="shared" si="29"/>
        <v>820</v>
      </c>
      <c r="H187" s="17">
        <f t="shared" si="29"/>
        <v>31.96</v>
      </c>
      <c r="I187" s="17">
        <f t="shared" si="29"/>
        <v>29.74</v>
      </c>
      <c r="J187" s="17">
        <f t="shared" si="29"/>
        <v>118.29999999999998</v>
      </c>
      <c r="K187" s="17">
        <f t="shared" si="29"/>
        <v>870.54</v>
      </c>
      <c r="L187" s="2"/>
      <c r="M187" s="6"/>
    </row>
    <row r="188" spans="1:256" x14ac:dyDescent="0.2">
      <c r="A188" s="103" t="s">
        <v>182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</row>
    <row r="189" spans="1:256" s="23" customFormat="1" x14ac:dyDescent="0.2">
      <c r="A189" s="3" t="s">
        <v>213</v>
      </c>
      <c r="B189" s="4">
        <v>100</v>
      </c>
      <c r="C189" s="5">
        <v>12.03</v>
      </c>
      <c r="D189" s="5">
        <v>12.3</v>
      </c>
      <c r="E189" s="5">
        <v>27.3</v>
      </c>
      <c r="F189" s="5">
        <v>266.3</v>
      </c>
      <c r="G189" s="4">
        <v>100</v>
      </c>
      <c r="H189" s="5">
        <v>12.03</v>
      </c>
      <c r="I189" s="5">
        <v>12.3</v>
      </c>
      <c r="J189" s="5">
        <v>27.3</v>
      </c>
      <c r="K189" s="5">
        <v>266.3</v>
      </c>
      <c r="L189" s="4" t="s">
        <v>214</v>
      </c>
      <c r="M189" s="6" t="s">
        <v>215</v>
      </c>
    </row>
    <row r="190" spans="1:256" ht="12" customHeight="1" x14ac:dyDescent="0.2">
      <c r="A190" s="6" t="s">
        <v>186</v>
      </c>
      <c r="B190" s="4">
        <v>100</v>
      </c>
      <c r="C190" s="4">
        <v>0.4</v>
      </c>
      <c r="D190" s="4">
        <v>0.4</v>
      </c>
      <c r="E190" s="4">
        <v>9.8000000000000007</v>
      </c>
      <c r="F190" s="4">
        <v>47</v>
      </c>
      <c r="G190" s="4">
        <v>100</v>
      </c>
      <c r="H190" s="4">
        <v>0.4</v>
      </c>
      <c r="I190" s="4">
        <v>0.4</v>
      </c>
      <c r="J190" s="4">
        <v>9.8000000000000007</v>
      </c>
      <c r="K190" s="4">
        <v>47</v>
      </c>
      <c r="L190" s="7" t="s">
        <v>52</v>
      </c>
      <c r="M190" s="6" t="s">
        <v>53</v>
      </c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  <c r="IT190" s="52"/>
      <c r="IU190" s="52"/>
      <c r="IV190" s="52"/>
    </row>
    <row r="191" spans="1:256" x14ac:dyDescent="0.2">
      <c r="A191" s="9" t="s">
        <v>21</v>
      </c>
      <c r="B191" s="7">
        <v>215</v>
      </c>
      <c r="C191" s="7">
        <v>7.0000000000000007E-2</v>
      </c>
      <c r="D191" s="7">
        <v>0.02</v>
      </c>
      <c r="E191" s="7">
        <v>15</v>
      </c>
      <c r="F191" s="7">
        <v>60</v>
      </c>
      <c r="G191" s="7">
        <v>215</v>
      </c>
      <c r="H191" s="7">
        <v>7.0000000000000007E-2</v>
      </c>
      <c r="I191" s="7">
        <v>0.02</v>
      </c>
      <c r="J191" s="7">
        <v>15</v>
      </c>
      <c r="K191" s="7">
        <v>60</v>
      </c>
      <c r="L191" s="7" t="s">
        <v>22</v>
      </c>
      <c r="M191" s="6" t="s">
        <v>23</v>
      </c>
    </row>
    <row r="192" spans="1:256" x14ac:dyDescent="0.2">
      <c r="A192" s="16" t="s">
        <v>24</v>
      </c>
      <c r="B192" s="2">
        <f t="shared" ref="B192:K192" si="30">SUM(B189:B191)</f>
        <v>415</v>
      </c>
      <c r="C192" s="2">
        <f t="shared" si="30"/>
        <v>12.5</v>
      </c>
      <c r="D192" s="2">
        <f t="shared" si="30"/>
        <v>12.72</v>
      </c>
      <c r="E192" s="2">
        <f t="shared" si="30"/>
        <v>52.1</v>
      </c>
      <c r="F192" s="2">
        <f t="shared" si="30"/>
        <v>373.3</v>
      </c>
      <c r="G192" s="2">
        <f t="shared" si="30"/>
        <v>415</v>
      </c>
      <c r="H192" s="2">
        <f t="shared" si="30"/>
        <v>12.5</v>
      </c>
      <c r="I192" s="2">
        <f t="shared" si="30"/>
        <v>12.72</v>
      </c>
      <c r="J192" s="2">
        <f t="shared" si="30"/>
        <v>52.1</v>
      </c>
      <c r="K192" s="2">
        <f t="shared" si="30"/>
        <v>373.3</v>
      </c>
      <c r="L192" s="2"/>
      <c r="M192" s="6"/>
    </row>
    <row r="193" spans="1:13" x14ac:dyDescent="0.2">
      <c r="A193" s="16" t="s">
        <v>187</v>
      </c>
      <c r="B193" s="2">
        <f t="shared" ref="B193:K193" si="31">SUM(B179,B187,B192)</f>
        <v>1677</v>
      </c>
      <c r="C193" s="2">
        <f t="shared" si="31"/>
        <v>61.74</v>
      </c>
      <c r="D193" s="2">
        <f t="shared" si="31"/>
        <v>55.87</v>
      </c>
      <c r="E193" s="2">
        <f t="shared" si="31"/>
        <v>229.1</v>
      </c>
      <c r="F193" s="2">
        <f t="shared" si="31"/>
        <v>1672.11</v>
      </c>
      <c r="G193" s="2">
        <f t="shared" si="31"/>
        <v>1827</v>
      </c>
      <c r="H193" s="2">
        <f t="shared" si="31"/>
        <v>67.930000000000007</v>
      </c>
      <c r="I193" s="2">
        <f t="shared" si="31"/>
        <v>60.86</v>
      </c>
      <c r="J193" s="2">
        <f t="shared" si="31"/>
        <v>254.86999999999998</v>
      </c>
      <c r="K193" s="2">
        <f t="shared" si="31"/>
        <v>1848.08</v>
      </c>
      <c r="L193" s="2"/>
      <c r="M193" s="6"/>
    </row>
    <row r="194" spans="1:13" x14ac:dyDescent="0.2">
      <c r="A194" s="104" t="s">
        <v>70</v>
      </c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</row>
    <row r="195" spans="1:13" x14ac:dyDescent="0.2">
      <c r="A195" s="103" t="s">
        <v>2</v>
      </c>
      <c r="B195" s="104" t="s">
        <v>3</v>
      </c>
      <c r="C195" s="104"/>
      <c r="D195" s="104"/>
      <c r="E195" s="104"/>
      <c r="F195" s="104"/>
      <c r="G195" s="104" t="s">
        <v>178</v>
      </c>
      <c r="H195" s="104"/>
      <c r="I195" s="104"/>
      <c r="J195" s="104"/>
      <c r="K195" s="104"/>
      <c r="L195" s="103" t="s">
        <v>4</v>
      </c>
      <c r="M195" s="103" t="s">
        <v>5</v>
      </c>
    </row>
    <row r="196" spans="1:13" ht="11.45" customHeight="1" x14ac:dyDescent="0.2">
      <c r="A196" s="103"/>
      <c r="B196" s="2" t="s">
        <v>6</v>
      </c>
      <c r="C196" s="2" t="s">
        <v>7</v>
      </c>
      <c r="D196" s="2" t="s">
        <v>8</v>
      </c>
      <c r="E196" s="2" t="s">
        <v>9</v>
      </c>
      <c r="F196" s="2" t="s">
        <v>10</v>
      </c>
      <c r="G196" s="2" t="s">
        <v>6</v>
      </c>
      <c r="H196" s="2" t="s">
        <v>7</v>
      </c>
      <c r="I196" s="2" t="s">
        <v>8</v>
      </c>
      <c r="J196" s="2" t="s">
        <v>9</v>
      </c>
      <c r="K196" s="2" t="s">
        <v>10</v>
      </c>
      <c r="L196" s="103"/>
      <c r="M196" s="103"/>
    </row>
    <row r="197" spans="1:13" x14ac:dyDescent="0.2">
      <c r="A197" s="103" t="s">
        <v>11</v>
      </c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</row>
    <row r="198" spans="1:13" ht="12" customHeight="1" x14ac:dyDescent="0.2">
      <c r="A198" s="6" t="s">
        <v>29</v>
      </c>
      <c r="B198" s="7">
        <v>90</v>
      </c>
      <c r="C198" s="4">
        <v>14.68</v>
      </c>
      <c r="D198" s="4">
        <v>10.58</v>
      </c>
      <c r="E198" s="4">
        <v>11.03</v>
      </c>
      <c r="F198" s="4">
        <v>180.7</v>
      </c>
      <c r="G198" s="7">
        <v>90</v>
      </c>
      <c r="H198" s="4">
        <v>14.68</v>
      </c>
      <c r="I198" s="4">
        <v>9.98</v>
      </c>
      <c r="J198" s="4">
        <v>11.03</v>
      </c>
      <c r="K198" s="4">
        <v>180.7</v>
      </c>
      <c r="L198" s="7" t="s">
        <v>30</v>
      </c>
      <c r="M198" s="9" t="s">
        <v>31</v>
      </c>
    </row>
    <row r="199" spans="1:13" ht="11.25" customHeight="1" x14ac:dyDescent="0.2">
      <c r="A199" s="6" t="s">
        <v>32</v>
      </c>
      <c r="B199" s="7">
        <v>0</v>
      </c>
      <c r="C199" s="5">
        <v>0</v>
      </c>
      <c r="D199" s="5">
        <v>0</v>
      </c>
      <c r="E199" s="5">
        <v>0</v>
      </c>
      <c r="F199" s="5">
        <v>0</v>
      </c>
      <c r="G199" s="7">
        <v>5</v>
      </c>
      <c r="H199" s="5">
        <v>0.04</v>
      </c>
      <c r="I199" s="5">
        <v>3.6</v>
      </c>
      <c r="J199" s="5">
        <v>0.06</v>
      </c>
      <c r="K199" s="5">
        <v>33</v>
      </c>
      <c r="L199" s="4" t="s">
        <v>33</v>
      </c>
      <c r="M199" s="21" t="s">
        <v>34</v>
      </c>
    </row>
    <row r="200" spans="1:13" ht="11.25" customHeight="1" x14ac:dyDescent="0.2">
      <c r="A200" s="9" t="s">
        <v>35</v>
      </c>
      <c r="B200" s="7">
        <v>150</v>
      </c>
      <c r="C200" s="7">
        <v>3.06</v>
      </c>
      <c r="D200" s="7">
        <v>4.8</v>
      </c>
      <c r="E200" s="7">
        <v>20.440000000000001</v>
      </c>
      <c r="F200" s="7">
        <v>137.25</v>
      </c>
      <c r="G200" s="7">
        <v>180</v>
      </c>
      <c r="H200" s="36">
        <v>3.67</v>
      </c>
      <c r="I200" s="36">
        <v>5.76</v>
      </c>
      <c r="J200" s="36">
        <v>24.53</v>
      </c>
      <c r="K200" s="36">
        <v>164.7</v>
      </c>
      <c r="L200" s="7" t="s">
        <v>36</v>
      </c>
      <c r="M200" s="9" t="s">
        <v>37</v>
      </c>
    </row>
    <row r="201" spans="1:13" x14ac:dyDescent="0.2">
      <c r="A201" s="3" t="s">
        <v>43</v>
      </c>
      <c r="B201" s="7">
        <v>50</v>
      </c>
      <c r="C201" s="5">
        <v>4</v>
      </c>
      <c r="D201" s="5">
        <v>0.5</v>
      </c>
      <c r="E201" s="5">
        <v>25.5</v>
      </c>
      <c r="F201" s="5">
        <v>125</v>
      </c>
      <c r="G201" s="7">
        <v>60</v>
      </c>
      <c r="H201" s="5">
        <f>4/50*60</f>
        <v>4.8</v>
      </c>
      <c r="I201" s="5">
        <f>0.5/50*60</f>
        <v>0.6</v>
      </c>
      <c r="J201" s="5">
        <f>25.5/50*60</f>
        <v>30.6</v>
      </c>
      <c r="K201" s="5">
        <f>125/50*60</f>
        <v>150</v>
      </c>
      <c r="L201" s="7" t="s">
        <v>69</v>
      </c>
      <c r="M201" s="9" t="s">
        <v>45</v>
      </c>
    </row>
    <row r="202" spans="1:13" x14ac:dyDescent="0.2">
      <c r="A202" s="9" t="s">
        <v>21</v>
      </c>
      <c r="B202" s="7">
        <v>215</v>
      </c>
      <c r="C202" s="7">
        <v>7.0000000000000007E-2</v>
      </c>
      <c r="D202" s="7">
        <v>0.02</v>
      </c>
      <c r="E202" s="7">
        <v>15</v>
      </c>
      <c r="F202" s="7">
        <v>60</v>
      </c>
      <c r="G202" s="7">
        <v>215</v>
      </c>
      <c r="H202" s="7">
        <v>7.0000000000000007E-2</v>
      </c>
      <c r="I202" s="7">
        <v>0.02</v>
      </c>
      <c r="J202" s="7">
        <v>15</v>
      </c>
      <c r="K202" s="7">
        <v>60</v>
      </c>
      <c r="L202" s="7" t="s">
        <v>22</v>
      </c>
      <c r="M202" s="6" t="s">
        <v>23</v>
      </c>
    </row>
    <row r="203" spans="1:13" x14ac:dyDescent="0.2">
      <c r="A203" s="16" t="s">
        <v>24</v>
      </c>
      <c r="B203" s="2">
        <f t="shared" ref="B203:K203" si="32">SUM(B198:B202)</f>
        <v>505</v>
      </c>
      <c r="C203" s="17">
        <f t="shared" si="32"/>
        <v>21.81</v>
      </c>
      <c r="D203" s="17">
        <f t="shared" si="32"/>
        <v>15.899999999999999</v>
      </c>
      <c r="E203" s="17">
        <f t="shared" si="32"/>
        <v>71.97</v>
      </c>
      <c r="F203" s="17">
        <f t="shared" si="32"/>
        <v>502.95</v>
      </c>
      <c r="G203" s="17">
        <f t="shared" si="32"/>
        <v>550</v>
      </c>
      <c r="H203" s="17">
        <f t="shared" si="32"/>
        <v>23.26</v>
      </c>
      <c r="I203" s="17">
        <f t="shared" si="32"/>
        <v>19.96</v>
      </c>
      <c r="J203" s="17">
        <f t="shared" si="32"/>
        <v>81.22</v>
      </c>
      <c r="K203" s="17">
        <f t="shared" si="32"/>
        <v>588.4</v>
      </c>
      <c r="L203" s="2"/>
      <c r="M203" s="6"/>
    </row>
    <row r="204" spans="1:13" x14ac:dyDescent="0.2">
      <c r="A204" s="104" t="s">
        <v>25</v>
      </c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</row>
    <row r="205" spans="1:13" ht="12" customHeight="1" x14ac:dyDescent="0.2">
      <c r="A205" s="6" t="s">
        <v>90</v>
      </c>
      <c r="B205" s="4">
        <v>200</v>
      </c>
      <c r="C205" s="4">
        <v>4.4000000000000004</v>
      </c>
      <c r="D205" s="4">
        <v>4.2</v>
      </c>
      <c r="E205" s="4">
        <v>13.2</v>
      </c>
      <c r="F205" s="4">
        <v>118.6</v>
      </c>
      <c r="G205" s="4">
        <v>250</v>
      </c>
      <c r="H205" s="4">
        <v>5.49</v>
      </c>
      <c r="I205" s="4">
        <v>5.27</v>
      </c>
      <c r="J205" s="4">
        <v>16.54</v>
      </c>
      <c r="K205" s="4">
        <v>148.25</v>
      </c>
      <c r="L205" s="4" t="s">
        <v>91</v>
      </c>
      <c r="M205" s="13" t="s">
        <v>92</v>
      </c>
    </row>
    <row r="206" spans="1:13" ht="12" customHeight="1" x14ac:dyDescent="0.2">
      <c r="A206" s="6" t="s">
        <v>151</v>
      </c>
      <c r="B206" s="7">
        <v>90</v>
      </c>
      <c r="C206" s="5">
        <v>11.32</v>
      </c>
      <c r="D206" s="5">
        <v>12.8</v>
      </c>
      <c r="E206" s="5">
        <v>12.2</v>
      </c>
      <c r="F206" s="5">
        <v>207.8</v>
      </c>
      <c r="G206" s="5">
        <v>100</v>
      </c>
      <c r="H206" s="5">
        <v>12.6</v>
      </c>
      <c r="I206" s="5">
        <v>14.8</v>
      </c>
      <c r="J206" s="5">
        <v>13.6</v>
      </c>
      <c r="K206" s="5">
        <v>230.9</v>
      </c>
      <c r="L206" s="7" t="s">
        <v>152</v>
      </c>
      <c r="M206" s="21" t="s">
        <v>153</v>
      </c>
    </row>
    <row r="207" spans="1:13" ht="21.75" customHeight="1" x14ac:dyDescent="0.2">
      <c r="A207" s="6" t="s">
        <v>125</v>
      </c>
      <c r="B207" s="7">
        <v>150</v>
      </c>
      <c r="C207" s="30">
        <v>3.65</v>
      </c>
      <c r="D207" s="30">
        <v>5.87</v>
      </c>
      <c r="E207" s="30">
        <v>36.68</v>
      </c>
      <c r="F207" s="30">
        <v>209.7</v>
      </c>
      <c r="G207" s="4">
        <v>180</v>
      </c>
      <c r="H207" s="30">
        <v>4.38</v>
      </c>
      <c r="I207" s="30">
        <v>6.44</v>
      </c>
      <c r="J207" s="30">
        <v>44.02</v>
      </c>
      <c r="K207" s="30">
        <v>251.64</v>
      </c>
      <c r="L207" s="7" t="s">
        <v>126</v>
      </c>
      <c r="M207" s="6" t="s">
        <v>127</v>
      </c>
    </row>
    <row r="208" spans="1:13" ht="23.25" customHeight="1" x14ac:dyDescent="0.2">
      <c r="A208" s="101" t="s">
        <v>271</v>
      </c>
      <c r="B208" s="10">
        <v>60</v>
      </c>
      <c r="C208" s="11">
        <v>1</v>
      </c>
      <c r="D208" s="11">
        <v>3.05</v>
      </c>
      <c r="E208" s="11">
        <v>2.95</v>
      </c>
      <c r="F208" s="11">
        <v>43</v>
      </c>
      <c r="G208" s="59">
        <v>100</v>
      </c>
      <c r="H208" s="11">
        <v>1.61</v>
      </c>
      <c r="I208" s="11">
        <v>5.09</v>
      </c>
      <c r="J208" s="11">
        <v>4.91</v>
      </c>
      <c r="K208" s="11">
        <v>71.650000000000006</v>
      </c>
      <c r="L208" s="19" t="s">
        <v>273</v>
      </c>
      <c r="M208" s="9" t="s">
        <v>272</v>
      </c>
    </row>
    <row r="209" spans="1:256" x14ac:dyDescent="0.2">
      <c r="A209" s="6" t="s">
        <v>154</v>
      </c>
      <c r="B209" s="7">
        <v>200</v>
      </c>
      <c r="C209" s="37">
        <v>0.16</v>
      </c>
      <c r="D209" s="37">
        <v>0.16</v>
      </c>
      <c r="E209" s="37">
        <v>27.88</v>
      </c>
      <c r="F209" s="37">
        <v>114.6</v>
      </c>
      <c r="G209" s="7">
        <v>200</v>
      </c>
      <c r="H209" s="37">
        <v>0.16</v>
      </c>
      <c r="I209" s="37">
        <v>0.16</v>
      </c>
      <c r="J209" s="37">
        <v>27.88</v>
      </c>
      <c r="K209" s="37">
        <v>114.6</v>
      </c>
      <c r="L209" s="4" t="s">
        <v>155</v>
      </c>
      <c r="M209" s="9" t="s">
        <v>156</v>
      </c>
    </row>
    <row r="210" spans="1:256" x14ac:dyDescent="0.2">
      <c r="A210" s="3" t="s">
        <v>41</v>
      </c>
      <c r="B210" s="4">
        <v>40</v>
      </c>
      <c r="C210" s="4">
        <v>2.6</v>
      </c>
      <c r="D210" s="4">
        <v>0.4</v>
      </c>
      <c r="E210" s="4">
        <v>17.2</v>
      </c>
      <c r="F210" s="4">
        <v>85</v>
      </c>
      <c r="G210" s="4">
        <v>40</v>
      </c>
      <c r="H210" s="4">
        <v>2.6</v>
      </c>
      <c r="I210" s="4">
        <v>0.4</v>
      </c>
      <c r="J210" s="4">
        <v>17.2</v>
      </c>
      <c r="K210" s="4">
        <v>85</v>
      </c>
      <c r="L210" s="19" t="s">
        <v>181</v>
      </c>
      <c r="M210" s="6" t="s">
        <v>42</v>
      </c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  <c r="IR210" s="23"/>
      <c r="IS210" s="23"/>
      <c r="IT210" s="23"/>
      <c r="IU210" s="23"/>
      <c r="IV210" s="23"/>
    </row>
    <row r="211" spans="1:256" x14ac:dyDescent="0.2">
      <c r="A211" s="3" t="s">
        <v>43</v>
      </c>
      <c r="B211" s="7">
        <v>40</v>
      </c>
      <c r="C211" s="4">
        <v>3.2</v>
      </c>
      <c r="D211" s="4">
        <v>0.4</v>
      </c>
      <c r="E211" s="4">
        <v>20.399999999999999</v>
      </c>
      <c r="F211" s="4">
        <v>100</v>
      </c>
      <c r="G211" s="7">
        <v>40</v>
      </c>
      <c r="H211" s="4">
        <v>3.2</v>
      </c>
      <c r="I211" s="4">
        <v>0.4</v>
      </c>
      <c r="J211" s="4">
        <v>20.399999999999999</v>
      </c>
      <c r="K211" s="4">
        <v>100</v>
      </c>
      <c r="L211" s="19" t="s">
        <v>181</v>
      </c>
      <c r="M211" s="9" t="s">
        <v>45</v>
      </c>
    </row>
    <row r="212" spans="1:256" x14ac:dyDescent="0.2">
      <c r="A212" s="16" t="s">
        <v>24</v>
      </c>
      <c r="B212" s="2">
        <f t="shared" ref="B212:K212" si="33">SUM(B205:B211)</f>
        <v>780</v>
      </c>
      <c r="C212" s="17">
        <f t="shared" si="33"/>
        <v>26.330000000000002</v>
      </c>
      <c r="D212" s="17">
        <f t="shared" si="33"/>
        <v>26.88</v>
      </c>
      <c r="E212" s="17">
        <f t="shared" si="33"/>
        <v>130.51</v>
      </c>
      <c r="F212" s="17">
        <f t="shared" si="33"/>
        <v>878.69999999999993</v>
      </c>
      <c r="G212" s="17">
        <f t="shared" si="33"/>
        <v>910</v>
      </c>
      <c r="H212" s="17">
        <f t="shared" si="33"/>
        <v>30.04</v>
      </c>
      <c r="I212" s="17">
        <f t="shared" si="33"/>
        <v>32.56</v>
      </c>
      <c r="J212" s="17">
        <f t="shared" si="33"/>
        <v>144.54999999999998</v>
      </c>
      <c r="K212" s="17">
        <f t="shared" si="33"/>
        <v>1002.04</v>
      </c>
      <c r="L212" s="2"/>
      <c r="M212" s="6"/>
    </row>
    <row r="213" spans="1:256" x14ac:dyDescent="0.2">
      <c r="A213" s="103" t="s">
        <v>182</v>
      </c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</row>
    <row r="214" spans="1:256" x14ac:dyDescent="0.2">
      <c r="A214" s="9" t="s">
        <v>203</v>
      </c>
      <c r="B214" s="7">
        <v>80</v>
      </c>
      <c r="C214" s="5">
        <v>10.199999999999999</v>
      </c>
      <c r="D214" s="5">
        <v>11.3</v>
      </c>
      <c r="E214" s="5">
        <v>30.1</v>
      </c>
      <c r="F214" s="5">
        <v>266.39999999999998</v>
      </c>
      <c r="G214" s="7">
        <v>80</v>
      </c>
      <c r="H214" s="5">
        <v>10.199999999999999</v>
      </c>
      <c r="I214" s="5">
        <v>11.3</v>
      </c>
      <c r="J214" s="5">
        <v>30.1</v>
      </c>
      <c r="K214" s="5">
        <v>266.39999999999998</v>
      </c>
      <c r="L214" s="7" t="s">
        <v>204</v>
      </c>
      <c r="M214" s="9" t="s">
        <v>205</v>
      </c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  <c r="IT214" s="52"/>
      <c r="IU214" s="52"/>
      <c r="IV214" s="52"/>
    </row>
    <row r="215" spans="1:256" ht="12" customHeight="1" x14ac:dyDescent="0.2">
      <c r="A215" s="6" t="s">
        <v>186</v>
      </c>
      <c r="B215" s="4">
        <v>100</v>
      </c>
      <c r="C215" s="4">
        <v>0.4</v>
      </c>
      <c r="D215" s="4">
        <v>0.4</v>
      </c>
      <c r="E215" s="4">
        <v>9.8000000000000007</v>
      </c>
      <c r="F215" s="4">
        <v>47</v>
      </c>
      <c r="G215" s="4">
        <v>100</v>
      </c>
      <c r="H215" s="4">
        <v>0.4</v>
      </c>
      <c r="I215" s="4">
        <v>0.4</v>
      </c>
      <c r="J215" s="4">
        <v>9.8000000000000007</v>
      </c>
      <c r="K215" s="4">
        <v>47</v>
      </c>
      <c r="L215" s="7" t="s">
        <v>52</v>
      </c>
      <c r="M215" s="6" t="s">
        <v>53</v>
      </c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  <c r="IT215" s="52"/>
      <c r="IU215" s="52"/>
      <c r="IV215" s="52"/>
    </row>
    <row r="216" spans="1:256" x14ac:dyDescent="0.2">
      <c r="A216" s="9" t="s">
        <v>21</v>
      </c>
      <c r="B216" s="7">
        <v>215</v>
      </c>
      <c r="C216" s="7">
        <v>7.0000000000000007E-2</v>
      </c>
      <c r="D216" s="7">
        <v>0.02</v>
      </c>
      <c r="E216" s="7">
        <v>15</v>
      </c>
      <c r="F216" s="7">
        <v>60</v>
      </c>
      <c r="G216" s="7">
        <v>215</v>
      </c>
      <c r="H216" s="7">
        <v>7.0000000000000007E-2</v>
      </c>
      <c r="I216" s="7">
        <v>0.02</v>
      </c>
      <c r="J216" s="7">
        <v>15</v>
      </c>
      <c r="K216" s="7">
        <v>60</v>
      </c>
      <c r="L216" s="7" t="s">
        <v>22</v>
      </c>
      <c r="M216" s="6" t="s">
        <v>23</v>
      </c>
    </row>
    <row r="217" spans="1:256" x14ac:dyDescent="0.2">
      <c r="A217" s="16" t="s">
        <v>24</v>
      </c>
      <c r="B217" s="2">
        <f t="shared" ref="B217:K217" si="34">SUM(B214:B216)</f>
        <v>395</v>
      </c>
      <c r="C217" s="2">
        <f t="shared" si="34"/>
        <v>10.67</v>
      </c>
      <c r="D217" s="2">
        <f t="shared" si="34"/>
        <v>11.72</v>
      </c>
      <c r="E217" s="2">
        <f t="shared" si="34"/>
        <v>54.900000000000006</v>
      </c>
      <c r="F217" s="2">
        <f t="shared" si="34"/>
        <v>373.4</v>
      </c>
      <c r="G217" s="2">
        <f t="shared" si="34"/>
        <v>395</v>
      </c>
      <c r="H217" s="2">
        <f t="shared" si="34"/>
        <v>10.67</v>
      </c>
      <c r="I217" s="2">
        <f t="shared" si="34"/>
        <v>11.72</v>
      </c>
      <c r="J217" s="2">
        <f t="shared" si="34"/>
        <v>54.900000000000006</v>
      </c>
      <c r="K217" s="2">
        <f t="shared" si="34"/>
        <v>373.4</v>
      </c>
      <c r="L217" s="2"/>
      <c r="M217" s="6"/>
    </row>
    <row r="218" spans="1:256" x14ac:dyDescent="0.2">
      <c r="A218" s="16" t="s">
        <v>187</v>
      </c>
      <c r="B218" s="2">
        <f t="shared" ref="B218:K218" si="35">SUM(B203,B212,B217)</f>
        <v>1680</v>
      </c>
      <c r="C218" s="2">
        <f t="shared" si="35"/>
        <v>58.81</v>
      </c>
      <c r="D218" s="2">
        <f t="shared" si="35"/>
        <v>54.5</v>
      </c>
      <c r="E218" s="2">
        <f t="shared" si="35"/>
        <v>257.38</v>
      </c>
      <c r="F218" s="2">
        <f t="shared" si="35"/>
        <v>1755.0499999999997</v>
      </c>
      <c r="G218" s="2">
        <f t="shared" si="35"/>
        <v>1855</v>
      </c>
      <c r="H218" s="2">
        <f t="shared" si="35"/>
        <v>63.97</v>
      </c>
      <c r="I218" s="2">
        <f t="shared" si="35"/>
        <v>64.240000000000009</v>
      </c>
      <c r="J218" s="2">
        <f t="shared" si="35"/>
        <v>280.66999999999996</v>
      </c>
      <c r="K218" s="2">
        <f t="shared" si="35"/>
        <v>1963.8400000000001</v>
      </c>
      <c r="L218" s="2"/>
      <c r="M218" s="6"/>
    </row>
    <row r="219" spans="1:256" x14ac:dyDescent="0.2">
      <c r="A219" s="104" t="s">
        <v>83</v>
      </c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</row>
    <row r="220" spans="1:256" x14ac:dyDescent="0.2">
      <c r="A220" s="103" t="s">
        <v>2</v>
      </c>
      <c r="B220" s="104" t="s">
        <v>3</v>
      </c>
      <c r="C220" s="104"/>
      <c r="D220" s="104"/>
      <c r="E220" s="104"/>
      <c r="F220" s="104"/>
      <c r="G220" s="104" t="s">
        <v>178</v>
      </c>
      <c r="H220" s="104"/>
      <c r="I220" s="104"/>
      <c r="J220" s="104"/>
      <c r="K220" s="104"/>
      <c r="L220" s="103" t="s">
        <v>4</v>
      </c>
      <c r="M220" s="103" t="s">
        <v>5</v>
      </c>
    </row>
    <row r="221" spans="1:256" ht="11.45" customHeight="1" x14ac:dyDescent="0.2">
      <c r="A221" s="103"/>
      <c r="B221" s="2" t="s">
        <v>6</v>
      </c>
      <c r="C221" s="2" t="s">
        <v>7</v>
      </c>
      <c r="D221" s="2" t="s">
        <v>8</v>
      </c>
      <c r="E221" s="2" t="s">
        <v>9</v>
      </c>
      <c r="F221" s="2" t="s">
        <v>10</v>
      </c>
      <c r="G221" s="2" t="s">
        <v>6</v>
      </c>
      <c r="H221" s="2" t="s">
        <v>7</v>
      </c>
      <c r="I221" s="2" t="s">
        <v>8</v>
      </c>
      <c r="J221" s="2" t="s">
        <v>9</v>
      </c>
      <c r="K221" s="2" t="s">
        <v>10</v>
      </c>
      <c r="L221" s="103"/>
      <c r="M221" s="103"/>
    </row>
    <row r="222" spans="1:256" x14ac:dyDescent="0.2">
      <c r="A222" s="103" t="s">
        <v>11</v>
      </c>
      <c r="B222" s="103"/>
      <c r="C222" s="103"/>
      <c r="D222" s="103"/>
      <c r="E222" s="103"/>
      <c r="F222" s="103"/>
      <c r="G222" s="103"/>
      <c r="H222" s="106"/>
      <c r="I222" s="106"/>
      <c r="J222" s="106"/>
      <c r="K222" s="106"/>
      <c r="L222" s="103"/>
      <c r="M222" s="103"/>
    </row>
    <row r="223" spans="1:256" ht="12.75" customHeight="1" x14ac:dyDescent="0.2">
      <c r="A223" s="6" t="s">
        <v>157</v>
      </c>
      <c r="B223" s="4">
        <v>150</v>
      </c>
      <c r="C223" s="4">
        <v>18.63</v>
      </c>
      <c r="D223" s="4">
        <v>9.93</v>
      </c>
      <c r="E223" s="4">
        <v>41.77</v>
      </c>
      <c r="F223" s="4">
        <v>331.5</v>
      </c>
      <c r="G223" s="10">
        <v>200</v>
      </c>
      <c r="H223" s="40">
        <v>24.19</v>
      </c>
      <c r="I223" s="40">
        <v>12.98</v>
      </c>
      <c r="J223" s="40">
        <v>59.15</v>
      </c>
      <c r="K223" s="40">
        <v>455.36</v>
      </c>
      <c r="L223" s="12" t="s">
        <v>158</v>
      </c>
      <c r="M223" s="6" t="s">
        <v>159</v>
      </c>
    </row>
    <row r="224" spans="1:256" x14ac:dyDescent="0.2">
      <c r="A224" s="6" t="s">
        <v>160</v>
      </c>
      <c r="B224" s="28">
        <v>30</v>
      </c>
      <c r="C224" s="11">
        <v>3.09</v>
      </c>
      <c r="D224" s="11">
        <v>5.64</v>
      </c>
      <c r="E224" s="11">
        <v>24.53</v>
      </c>
      <c r="F224" s="11">
        <v>131.74</v>
      </c>
      <c r="G224" s="28">
        <v>30</v>
      </c>
      <c r="H224" s="47">
        <v>3.09</v>
      </c>
      <c r="I224" s="47">
        <v>5.34</v>
      </c>
      <c r="J224" s="47">
        <v>24.53</v>
      </c>
      <c r="K224" s="47">
        <v>131.74</v>
      </c>
      <c r="L224" s="19" t="s">
        <v>161</v>
      </c>
      <c r="M224" s="21" t="s">
        <v>162</v>
      </c>
    </row>
    <row r="225" spans="1:256" s="25" customFormat="1" x14ac:dyDescent="0.2">
      <c r="A225" s="6" t="s">
        <v>51</v>
      </c>
      <c r="B225" s="7">
        <v>100</v>
      </c>
      <c r="C225" s="4">
        <v>0.4</v>
      </c>
      <c r="D225" s="4">
        <v>0.4</v>
      </c>
      <c r="E225" s="4">
        <f>19.6/2</f>
        <v>9.8000000000000007</v>
      </c>
      <c r="F225" s="4">
        <f>94/2</f>
        <v>47</v>
      </c>
      <c r="G225" s="7">
        <v>100</v>
      </c>
      <c r="H225" s="4">
        <v>0.4</v>
      </c>
      <c r="I225" s="4">
        <v>0.4</v>
      </c>
      <c r="J225" s="4">
        <f>19.6/2</f>
        <v>9.8000000000000007</v>
      </c>
      <c r="K225" s="4">
        <f>94/2</f>
        <v>47</v>
      </c>
      <c r="L225" s="7" t="s">
        <v>52</v>
      </c>
      <c r="M225" s="6" t="s">
        <v>53</v>
      </c>
    </row>
    <row r="226" spans="1:256" x14ac:dyDescent="0.2">
      <c r="A226" s="20" t="s">
        <v>54</v>
      </c>
      <c r="B226" s="4">
        <v>222</v>
      </c>
      <c r="C226" s="7">
        <v>0.13</v>
      </c>
      <c r="D226" s="7">
        <v>0.02</v>
      </c>
      <c r="E226" s="7">
        <v>15.2</v>
      </c>
      <c r="F226" s="7">
        <v>62</v>
      </c>
      <c r="G226" s="4">
        <v>222</v>
      </c>
      <c r="H226" s="7">
        <v>0.13</v>
      </c>
      <c r="I226" s="7">
        <v>0.02</v>
      </c>
      <c r="J226" s="7">
        <v>15.2</v>
      </c>
      <c r="K226" s="7">
        <v>62</v>
      </c>
      <c r="L226" s="7" t="s">
        <v>55</v>
      </c>
      <c r="M226" s="3" t="s">
        <v>56</v>
      </c>
    </row>
    <row r="227" spans="1:256" x14ac:dyDescent="0.2">
      <c r="A227" s="16" t="s">
        <v>24</v>
      </c>
      <c r="B227" s="2">
        <f t="shared" ref="B227:K227" si="36">SUM(B223:B226)</f>
        <v>502</v>
      </c>
      <c r="C227" s="17">
        <f t="shared" si="36"/>
        <v>22.249999999999996</v>
      </c>
      <c r="D227" s="17">
        <f t="shared" si="36"/>
        <v>15.99</v>
      </c>
      <c r="E227" s="17">
        <f t="shared" si="36"/>
        <v>91.300000000000011</v>
      </c>
      <c r="F227" s="17">
        <f t="shared" si="36"/>
        <v>572.24</v>
      </c>
      <c r="G227" s="17">
        <f t="shared" si="36"/>
        <v>552</v>
      </c>
      <c r="H227" s="17">
        <f t="shared" si="36"/>
        <v>27.81</v>
      </c>
      <c r="I227" s="17">
        <f t="shared" si="36"/>
        <v>18.739999999999998</v>
      </c>
      <c r="J227" s="17">
        <f t="shared" si="36"/>
        <v>108.68</v>
      </c>
      <c r="K227" s="17">
        <f t="shared" si="36"/>
        <v>696.1</v>
      </c>
      <c r="L227" s="2"/>
      <c r="M227" s="6"/>
    </row>
    <row r="228" spans="1:256" x14ac:dyDescent="0.2">
      <c r="A228" s="104" t="s">
        <v>25</v>
      </c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</row>
    <row r="229" spans="1:256" ht="12" customHeight="1" x14ac:dyDescent="0.2">
      <c r="A229" s="6" t="s">
        <v>26</v>
      </c>
      <c r="B229" s="18">
        <v>200</v>
      </c>
      <c r="C229" s="11">
        <v>1.2</v>
      </c>
      <c r="D229" s="11">
        <v>5.52</v>
      </c>
      <c r="E229" s="11">
        <v>7.5</v>
      </c>
      <c r="F229" s="11">
        <v>77.010000000000005</v>
      </c>
      <c r="G229" s="5">
        <v>260</v>
      </c>
      <c r="H229" s="5">
        <v>1.51</v>
      </c>
      <c r="I229" s="5">
        <v>6.69</v>
      </c>
      <c r="J229" s="5">
        <v>10.53</v>
      </c>
      <c r="K229" s="5">
        <v>94.43</v>
      </c>
      <c r="L229" s="49" t="s">
        <v>180</v>
      </c>
      <c r="M229" s="20" t="s">
        <v>28</v>
      </c>
    </row>
    <row r="230" spans="1:256" x14ac:dyDescent="0.2">
      <c r="A230" s="3" t="s">
        <v>93</v>
      </c>
      <c r="B230" s="7">
        <v>90</v>
      </c>
      <c r="C230" s="4">
        <v>11.52</v>
      </c>
      <c r="D230" s="4">
        <v>13</v>
      </c>
      <c r="E230" s="4">
        <v>4.05</v>
      </c>
      <c r="F230" s="4">
        <v>189.6</v>
      </c>
      <c r="G230" s="4">
        <v>100</v>
      </c>
      <c r="H230" s="4">
        <v>12.81</v>
      </c>
      <c r="I230" s="4">
        <v>14.46</v>
      </c>
      <c r="J230" s="4">
        <v>4.5</v>
      </c>
      <c r="K230" s="4">
        <v>210.7</v>
      </c>
      <c r="L230" s="7" t="s">
        <v>94</v>
      </c>
      <c r="M230" s="6" t="s">
        <v>95</v>
      </c>
    </row>
    <row r="231" spans="1:256" x14ac:dyDescent="0.2">
      <c r="A231" s="6" t="s">
        <v>63</v>
      </c>
      <c r="B231" s="7">
        <v>150</v>
      </c>
      <c r="C231" s="7">
        <v>5.52</v>
      </c>
      <c r="D231" s="7">
        <v>4.51</v>
      </c>
      <c r="E231" s="7">
        <v>26.45</v>
      </c>
      <c r="F231" s="7">
        <v>168.45</v>
      </c>
      <c r="G231" s="7">
        <v>180</v>
      </c>
      <c r="H231" s="4">
        <v>6.62</v>
      </c>
      <c r="I231" s="4">
        <v>5.42</v>
      </c>
      <c r="J231" s="4">
        <v>31.73</v>
      </c>
      <c r="K231" s="4">
        <v>202.14</v>
      </c>
      <c r="L231" s="7" t="s">
        <v>64</v>
      </c>
      <c r="M231" s="6" t="s">
        <v>65</v>
      </c>
    </row>
    <row r="232" spans="1:256" ht="22.5" customHeight="1" x14ac:dyDescent="0.2">
      <c r="A232" s="3" t="s">
        <v>146</v>
      </c>
      <c r="B232" s="10">
        <v>60</v>
      </c>
      <c r="C232" s="11">
        <v>0.42</v>
      </c>
      <c r="D232" s="11">
        <v>0.06</v>
      </c>
      <c r="E232" s="11">
        <v>1.1399999999999999</v>
      </c>
      <c r="F232" s="11">
        <v>7.2</v>
      </c>
      <c r="G232" s="10">
        <v>100</v>
      </c>
      <c r="H232" s="11">
        <v>0.7</v>
      </c>
      <c r="I232" s="11">
        <v>0.1</v>
      </c>
      <c r="J232" s="11">
        <v>1.9</v>
      </c>
      <c r="K232" s="11">
        <v>12</v>
      </c>
      <c r="L232" s="19" t="s">
        <v>147</v>
      </c>
      <c r="M232" s="9" t="s">
        <v>89</v>
      </c>
    </row>
    <row r="233" spans="1:256" x14ac:dyDescent="0.2">
      <c r="A233" s="6" t="s">
        <v>38</v>
      </c>
      <c r="B233" s="7">
        <v>200</v>
      </c>
      <c r="C233" s="4">
        <v>0.15</v>
      </c>
      <c r="D233" s="4">
        <v>0.06</v>
      </c>
      <c r="E233" s="4">
        <v>20.65</v>
      </c>
      <c r="F233" s="4">
        <v>82.9</v>
      </c>
      <c r="G233" s="7">
        <v>200</v>
      </c>
      <c r="H233" s="4">
        <v>0.15</v>
      </c>
      <c r="I233" s="4">
        <v>0.06</v>
      </c>
      <c r="J233" s="4">
        <v>20.65</v>
      </c>
      <c r="K233" s="4">
        <v>82.9</v>
      </c>
      <c r="L233" s="4" t="s">
        <v>39</v>
      </c>
      <c r="M233" s="9" t="s">
        <v>40</v>
      </c>
    </row>
    <row r="234" spans="1:256" x14ac:dyDescent="0.2">
      <c r="A234" s="3" t="s">
        <v>41</v>
      </c>
      <c r="B234" s="4">
        <v>40</v>
      </c>
      <c r="C234" s="4">
        <v>2.6</v>
      </c>
      <c r="D234" s="4">
        <v>0.4</v>
      </c>
      <c r="E234" s="4">
        <v>17.2</v>
      </c>
      <c r="F234" s="4">
        <v>85</v>
      </c>
      <c r="G234" s="10">
        <v>50</v>
      </c>
      <c r="H234" s="50">
        <v>3.3</v>
      </c>
      <c r="I234" s="50">
        <v>0.5</v>
      </c>
      <c r="J234" s="50">
        <v>21.5</v>
      </c>
      <c r="K234" s="50">
        <v>106.3</v>
      </c>
      <c r="L234" s="19" t="s">
        <v>181</v>
      </c>
      <c r="M234" s="6" t="s">
        <v>42</v>
      </c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  <c r="IR234" s="23"/>
      <c r="IS234" s="23"/>
      <c r="IT234" s="23"/>
      <c r="IU234" s="23"/>
      <c r="IV234" s="23"/>
    </row>
    <row r="235" spans="1:256" x14ac:dyDescent="0.2">
      <c r="A235" s="3" t="s">
        <v>43</v>
      </c>
      <c r="B235" s="28">
        <v>50</v>
      </c>
      <c r="C235" s="11">
        <v>4</v>
      </c>
      <c r="D235" s="11">
        <v>0.5</v>
      </c>
      <c r="E235" s="11">
        <v>25.5</v>
      </c>
      <c r="F235" s="11">
        <v>125</v>
      </c>
      <c r="G235" s="28">
        <v>50</v>
      </c>
      <c r="H235" s="11">
        <v>4</v>
      </c>
      <c r="I235" s="11">
        <v>0.5</v>
      </c>
      <c r="J235" s="11">
        <v>25.5</v>
      </c>
      <c r="K235" s="11">
        <v>125</v>
      </c>
      <c r="L235" s="19" t="s">
        <v>181</v>
      </c>
      <c r="M235" s="9" t="s">
        <v>45</v>
      </c>
    </row>
    <row r="236" spans="1:256" x14ac:dyDescent="0.2">
      <c r="A236" s="16" t="s">
        <v>24</v>
      </c>
      <c r="B236" s="2">
        <f t="shared" ref="B236:K236" si="37">SUM(B229:B235)</f>
        <v>790</v>
      </c>
      <c r="C236" s="17">
        <f t="shared" si="37"/>
        <v>25.41</v>
      </c>
      <c r="D236" s="17">
        <f t="shared" si="37"/>
        <v>24.049999999999997</v>
      </c>
      <c r="E236" s="17">
        <f t="shared" si="37"/>
        <v>102.49</v>
      </c>
      <c r="F236" s="17">
        <f t="shared" si="37"/>
        <v>735.16</v>
      </c>
      <c r="G236" s="17">
        <f t="shared" si="37"/>
        <v>940</v>
      </c>
      <c r="H236" s="17">
        <f t="shared" si="37"/>
        <v>29.09</v>
      </c>
      <c r="I236" s="17">
        <f t="shared" si="37"/>
        <v>27.73</v>
      </c>
      <c r="J236" s="17">
        <f t="shared" si="37"/>
        <v>116.31</v>
      </c>
      <c r="K236" s="17">
        <f t="shared" si="37"/>
        <v>833.46999999999991</v>
      </c>
      <c r="L236" s="2"/>
      <c r="M236" s="6"/>
    </row>
    <row r="237" spans="1:256" x14ac:dyDescent="0.2">
      <c r="A237" s="103" t="s">
        <v>182</v>
      </c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</row>
    <row r="238" spans="1:256" s="25" customFormat="1" ht="11.25" customHeight="1" x14ac:dyDescent="0.2">
      <c r="A238" s="3" t="s">
        <v>199</v>
      </c>
      <c r="B238" s="4">
        <v>100</v>
      </c>
      <c r="C238" s="5">
        <v>8.5</v>
      </c>
      <c r="D238" s="5">
        <v>8.85</v>
      </c>
      <c r="E238" s="5">
        <v>38.880000000000003</v>
      </c>
      <c r="F238" s="5">
        <v>244.8</v>
      </c>
      <c r="G238" s="4">
        <v>100</v>
      </c>
      <c r="H238" s="5">
        <v>8.5</v>
      </c>
      <c r="I238" s="5">
        <v>8.85</v>
      </c>
      <c r="J238" s="5">
        <v>38.880000000000003</v>
      </c>
      <c r="K238" s="5">
        <v>244.8</v>
      </c>
      <c r="L238" s="4" t="s">
        <v>200</v>
      </c>
      <c r="M238" s="21" t="s">
        <v>201</v>
      </c>
    </row>
    <row r="239" spans="1:256" ht="12" customHeight="1" x14ac:dyDescent="0.2">
      <c r="A239" s="6" t="s">
        <v>186</v>
      </c>
      <c r="B239" s="4">
        <v>100</v>
      </c>
      <c r="C239" s="4">
        <v>0.4</v>
      </c>
      <c r="D239" s="4">
        <v>0.4</v>
      </c>
      <c r="E239" s="4">
        <v>9.8000000000000007</v>
      </c>
      <c r="F239" s="4">
        <v>47</v>
      </c>
      <c r="G239" s="4">
        <v>100</v>
      </c>
      <c r="H239" s="4">
        <v>0.4</v>
      </c>
      <c r="I239" s="4">
        <v>0.4</v>
      </c>
      <c r="J239" s="4">
        <v>9.8000000000000007</v>
      </c>
      <c r="K239" s="4">
        <v>47</v>
      </c>
      <c r="L239" s="7" t="s">
        <v>52</v>
      </c>
      <c r="M239" s="6" t="s">
        <v>53</v>
      </c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  <c r="IS239" s="52"/>
      <c r="IT239" s="52"/>
      <c r="IU239" s="52"/>
      <c r="IV239" s="52"/>
    </row>
    <row r="240" spans="1:256" x14ac:dyDescent="0.2">
      <c r="A240" s="20" t="s">
        <v>54</v>
      </c>
      <c r="B240" s="4">
        <v>222</v>
      </c>
      <c r="C240" s="7">
        <v>0.13</v>
      </c>
      <c r="D240" s="7">
        <v>0.02</v>
      </c>
      <c r="E240" s="7">
        <v>15.2</v>
      </c>
      <c r="F240" s="7">
        <v>62</v>
      </c>
      <c r="G240" s="4">
        <v>222</v>
      </c>
      <c r="H240" s="7">
        <v>0.13</v>
      </c>
      <c r="I240" s="7">
        <v>0.02</v>
      </c>
      <c r="J240" s="7">
        <v>15.2</v>
      </c>
      <c r="K240" s="7">
        <v>62</v>
      </c>
      <c r="L240" s="7" t="s">
        <v>55</v>
      </c>
      <c r="M240" s="3" t="s">
        <v>56</v>
      </c>
    </row>
    <row r="241" spans="1:13" x14ac:dyDescent="0.2">
      <c r="A241" s="16" t="s">
        <v>24</v>
      </c>
      <c r="B241" s="2">
        <f t="shared" ref="B241:K241" si="38">SUM(B238:B240)</f>
        <v>422</v>
      </c>
      <c r="C241" s="2">
        <f t="shared" si="38"/>
        <v>9.0300000000000011</v>
      </c>
      <c r="D241" s="2">
        <f t="shared" si="38"/>
        <v>9.27</v>
      </c>
      <c r="E241" s="2">
        <f t="shared" si="38"/>
        <v>63.88000000000001</v>
      </c>
      <c r="F241" s="2">
        <f t="shared" si="38"/>
        <v>353.8</v>
      </c>
      <c r="G241" s="2">
        <f t="shared" si="38"/>
        <v>422</v>
      </c>
      <c r="H241" s="2">
        <f t="shared" si="38"/>
        <v>9.0300000000000011</v>
      </c>
      <c r="I241" s="2">
        <f t="shared" si="38"/>
        <v>9.27</v>
      </c>
      <c r="J241" s="2">
        <f t="shared" si="38"/>
        <v>63.88000000000001</v>
      </c>
      <c r="K241" s="2">
        <f t="shared" si="38"/>
        <v>353.8</v>
      </c>
      <c r="L241" s="2"/>
      <c r="M241" s="6"/>
    </row>
    <row r="242" spans="1:13" x14ac:dyDescent="0.2">
      <c r="A242" s="16" t="s">
        <v>187</v>
      </c>
      <c r="B242" s="2">
        <f t="shared" ref="B242:K242" si="39">SUM(B227,B236,B241)</f>
        <v>1714</v>
      </c>
      <c r="C242" s="2">
        <f t="shared" si="39"/>
        <v>56.69</v>
      </c>
      <c r="D242" s="2">
        <f t="shared" si="39"/>
        <v>49.31</v>
      </c>
      <c r="E242" s="2">
        <f t="shared" si="39"/>
        <v>257.67</v>
      </c>
      <c r="F242" s="2">
        <f t="shared" si="39"/>
        <v>1661.2</v>
      </c>
      <c r="G242" s="2">
        <f t="shared" si="39"/>
        <v>1914</v>
      </c>
      <c r="H242" s="2">
        <f t="shared" si="39"/>
        <v>65.930000000000007</v>
      </c>
      <c r="I242" s="2">
        <f t="shared" si="39"/>
        <v>55.739999999999995</v>
      </c>
      <c r="J242" s="2">
        <f t="shared" si="39"/>
        <v>288.87</v>
      </c>
      <c r="K242" s="2">
        <f t="shared" si="39"/>
        <v>1883.37</v>
      </c>
      <c r="L242" s="2"/>
      <c r="M242" s="6"/>
    </row>
    <row r="243" spans="1:13" x14ac:dyDescent="0.2">
      <c r="A243" s="104" t="s">
        <v>101</v>
      </c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</row>
    <row r="244" spans="1:13" x14ac:dyDescent="0.2">
      <c r="A244" s="103" t="s">
        <v>2</v>
      </c>
      <c r="B244" s="104" t="s">
        <v>3</v>
      </c>
      <c r="C244" s="104"/>
      <c r="D244" s="104"/>
      <c r="E244" s="104"/>
      <c r="F244" s="104"/>
      <c r="G244" s="104" t="s">
        <v>178</v>
      </c>
      <c r="H244" s="104"/>
      <c r="I244" s="104"/>
      <c r="J244" s="104"/>
      <c r="K244" s="104"/>
      <c r="L244" s="103" t="s">
        <v>4</v>
      </c>
      <c r="M244" s="103" t="s">
        <v>5</v>
      </c>
    </row>
    <row r="245" spans="1:13" ht="11.45" customHeight="1" x14ac:dyDescent="0.2">
      <c r="A245" s="103"/>
      <c r="B245" s="2" t="s">
        <v>6</v>
      </c>
      <c r="C245" s="2" t="s">
        <v>7</v>
      </c>
      <c r="D245" s="2" t="s">
        <v>8</v>
      </c>
      <c r="E245" s="2" t="s">
        <v>9</v>
      </c>
      <c r="F245" s="2" t="s">
        <v>10</v>
      </c>
      <c r="G245" s="2" t="s">
        <v>6</v>
      </c>
      <c r="H245" s="2" t="s">
        <v>7</v>
      </c>
      <c r="I245" s="2" t="s">
        <v>8</v>
      </c>
      <c r="J245" s="2" t="s">
        <v>9</v>
      </c>
      <c r="K245" s="2" t="s">
        <v>10</v>
      </c>
      <c r="L245" s="103"/>
      <c r="M245" s="103"/>
    </row>
    <row r="246" spans="1:13" x14ac:dyDescent="0.2">
      <c r="A246" s="103" t="s">
        <v>11</v>
      </c>
      <c r="B246" s="103"/>
      <c r="C246" s="103"/>
      <c r="D246" s="103"/>
      <c r="E246" s="103"/>
      <c r="F246" s="103"/>
      <c r="G246" s="103"/>
      <c r="H246" s="106"/>
      <c r="I246" s="106"/>
      <c r="J246" s="106"/>
      <c r="K246" s="106"/>
      <c r="L246" s="103"/>
      <c r="M246" s="103"/>
    </row>
    <row r="247" spans="1:13" x14ac:dyDescent="0.2">
      <c r="A247" s="41" t="s">
        <v>163</v>
      </c>
      <c r="B247" s="42">
        <v>90</v>
      </c>
      <c r="C247" s="11">
        <f>11.3*0.9</f>
        <v>10.170000000000002</v>
      </c>
      <c r="D247" s="11">
        <f>19.5*0.9</f>
        <v>17.55</v>
      </c>
      <c r="E247" s="11">
        <f>2.9*0.9</f>
        <v>2.61</v>
      </c>
      <c r="F247" s="11">
        <f>230.7*0.9</f>
        <v>207.63</v>
      </c>
      <c r="G247" s="42">
        <v>100</v>
      </c>
      <c r="H247" s="11">
        <v>11.3</v>
      </c>
      <c r="I247" s="11">
        <v>19.5</v>
      </c>
      <c r="J247" s="11">
        <v>2.9</v>
      </c>
      <c r="K247" s="11">
        <v>230.7</v>
      </c>
      <c r="L247" s="60" t="s">
        <v>164</v>
      </c>
      <c r="M247" s="31" t="s">
        <v>165</v>
      </c>
    </row>
    <row r="248" spans="1:13" ht="12" customHeight="1" x14ac:dyDescent="0.2">
      <c r="A248" s="3" t="s">
        <v>96</v>
      </c>
      <c r="B248" s="4">
        <v>150</v>
      </c>
      <c r="C248" s="4">
        <v>8.6</v>
      </c>
      <c r="D248" s="4">
        <v>6.09</v>
      </c>
      <c r="E248" s="4">
        <v>38.64</v>
      </c>
      <c r="F248" s="4">
        <v>243.75</v>
      </c>
      <c r="G248" s="4">
        <v>180</v>
      </c>
      <c r="H248" s="36">
        <v>10.32</v>
      </c>
      <c r="I248" s="36">
        <v>7.31</v>
      </c>
      <c r="J248" s="36">
        <v>46.37</v>
      </c>
      <c r="K248" s="36">
        <v>292.5</v>
      </c>
      <c r="L248" s="7" t="s">
        <v>97</v>
      </c>
      <c r="M248" s="9" t="s">
        <v>98</v>
      </c>
    </row>
    <row r="249" spans="1:13" s="25" customFormat="1" x14ac:dyDescent="0.2">
      <c r="A249" s="3" t="s">
        <v>193</v>
      </c>
      <c r="B249" s="28">
        <v>50</v>
      </c>
      <c r="C249" s="11">
        <v>4</v>
      </c>
      <c r="D249" s="11">
        <v>0.5</v>
      </c>
      <c r="E249" s="11">
        <v>25.5</v>
      </c>
      <c r="F249" s="11">
        <v>125</v>
      </c>
      <c r="G249" s="28">
        <v>60</v>
      </c>
      <c r="H249" s="11">
        <v>4.8</v>
      </c>
      <c r="I249" s="11">
        <v>0.6</v>
      </c>
      <c r="J249" s="11">
        <v>30.6</v>
      </c>
      <c r="K249" s="11">
        <v>150</v>
      </c>
      <c r="L249" s="29" t="s">
        <v>44</v>
      </c>
      <c r="M249" s="9" t="s">
        <v>45</v>
      </c>
    </row>
    <row r="250" spans="1:13" x14ac:dyDescent="0.2">
      <c r="A250" s="9" t="s">
        <v>21</v>
      </c>
      <c r="B250" s="7">
        <v>215</v>
      </c>
      <c r="C250" s="7">
        <v>7.0000000000000007E-2</v>
      </c>
      <c r="D250" s="7">
        <v>0.02</v>
      </c>
      <c r="E250" s="7">
        <v>15</v>
      </c>
      <c r="F250" s="7">
        <v>60</v>
      </c>
      <c r="G250" s="7">
        <v>215</v>
      </c>
      <c r="H250" s="15">
        <v>7.0000000000000007E-2</v>
      </c>
      <c r="I250" s="15">
        <v>0.02</v>
      </c>
      <c r="J250" s="15">
        <v>15</v>
      </c>
      <c r="K250" s="15">
        <v>60</v>
      </c>
      <c r="L250" s="7" t="s">
        <v>22</v>
      </c>
      <c r="M250" s="6" t="s">
        <v>23</v>
      </c>
    </row>
    <row r="251" spans="1:13" x14ac:dyDescent="0.2">
      <c r="A251" s="16" t="s">
        <v>24</v>
      </c>
      <c r="B251" s="2">
        <f t="shared" ref="B251:K251" si="40">SUM(B247:B250)</f>
        <v>505</v>
      </c>
      <c r="C251" s="2">
        <f t="shared" si="40"/>
        <v>22.840000000000003</v>
      </c>
      <c r="D251" s="2">
        <f t="shared" si="40"/>
        <v>24.16</v>
      </c>
      <c r="E251" s="2">
        <f t="shared" si="40"/>
        <v>81.75</v>
      </c>
      <c r="F251" s="2">
        <f t="shared" si="40"/>
        <v>636.38</v>
      </c>
      <c r="G251" s="2">
        <f t="shared" si="40"/>
        <v>555</v>
      </c>
      <c r="H251" s="2">
        <f t="shared" si="40"/>
        <v>26.490000000000002</v>
      </c>
      <c r="I251" s="2">
        <f t="shared" si="40"/>
        <v>27.43</v>
      </c>
      <c r="J251" s="2">
        <f t="shared" si="40"/>
        <v>94.87</v>
      </c>
      <c r="K251" s="2">
        <f t="shared" si="40"/>
        <v>733.2</v>
      </c>
      <c r="L251" s="2"/>
      <c r="M251" s="6"/>
    </row>
    <row r="252" spans="1:13" x14ac:dyDescent="0.2">
      <c r="A252" s="104" t="s">
        <v>25</v>
      </c>
      <c r="B252" s="104"/>
      <c r="C252" s="104"/>
      <c r="D252" s="104"/>
      <c r="E252" s="104"/>
      <c r="F252" s="104"/>
      <c r="G252" s="104"/>
      <c r="H252" s="105"/>
      <c r="I252" s="105"/>
      <c r="J252" s="105"/>
      <c r="K252" s="105"/>
      <c r="L252" s="104"/>
      <c r="M252" s="104"/>
    </row>
    <row r="253" spans="1:13" ht="12.75" customHeight="1" x14ac:dyDescent="0.2">
      <c r="A253" s="6" t="s">
        <v>166</v>
      </c>
      <c r="B253" s="10">
        <v>200</v>
      </c>
      <c r="C253" s="11">
        <v>1.58</v>
      </c>
      <c r="D253" s="11">
        <v>2.97</v>
      </c>
      <c r="E253" s="11">
        <v>9.69</v>
      </c>
      <c r="F253" s="11">
        <v>68.599999999999994</v>
      </c>
      <c r="G253" s="18">
        <v>250</v>
      </c>
      <c r="H253" s="11">
        <v>1.97</v>
      </c>
      <c r="I253" s="11">
        <v>2.71</v>
      </c>
      <c r="J253" s="11">
        <v>12.11</v>
      </c>
      <c r="K253" s="11">
        <v>85.75</v>
      </c>
      <c r="L253" s="19">
        <v>101</v>
      </c>
      <c r="M253" s="31" t="s">
        <v>167</v>
      </c>
    </row>
    <row r="254" spans="1:13" ht="12" customHeight="1" x14ac:dyDescent="0.2">
      <c r="A254" s="6" t="s">
        <v>168</v>
      </c>
      <c r="B254" s="7">
        <v>90</v>
      </c>
      <c r="C254" s="11">
        <v>15.9</v>
      </c>
      <c r="D254" s="11">
        <v>6.5</v>
      </c>
      <c r="E254" s="11">
        <v>11.7</v>
      </c>
      <c r="F254" s="11">
        <v>172.5</v>
      </c>
      <c r="G254" s="10">
        <v>100</v>
      </c>
      <c r="H254" s="47">
        <v>17.600000000000001</v>
      </c>
      <c r="I254" s="47">
        <v>7.25</v>
      </c>
      <c r="J254" s="47">
        <v>13</v>
      </c>
      <c r="K254" s="47">
        <v>191.6</v>
      </c>
      <c r="L254" s="19" t="s">
        <v>169</v>
      </c>
      <c r="M254" s="9" t="s">
        <v>170</v>
      </c>
    </row>
    <row r="255" spans="1:13" ht="11.25" customHeight="1" x14ac:dyDescent="0.2">
      <c r="A255" s="6" t="s">
        <v>32</v>
      </c>
      <c r="B255" s="7">
        <v>5</v>
      </c>
      <c r="C255" s="5">
        <v>0.04</v>
      </c>
      <c r="D255" s="5">
        <v>3.6</v>
      </c>
      <c r="E255" s="5">
        <v>0.06</v>
      </c>
      <c r="F255" s="5">
        <v>33</v>
      </c>
      <c r="G255" s="7">
        <v>5</v>
      </c>
      <c r="H255" s="5">
        <v>0.04</v>
      </c>
      <c r="I255" s="5">
        <v>3.6</v>
      </c>
      <c r="J255" s="5">
        <v>0.06</v>
      </c>
      <c r="K255" s="5">
        <v>33</v>
      </c>
      <c r="L255" s="4" t="s">
        <v>33</v>
      </c>
      <c r="M255" s="21" t="s">
        <v>34</v>
      </c>
    </row>
    <row r="256" spans="1:13" ht="11.25" customHeight="1" x14ac:dyDescent="0.2">
      <c r="A256" s="9" t="s">
        <v>35</v>
      </c>
      <c r="B256" s="7">
        <v>150</v>
      </c>
      <c r="C256" s="7">
        <v>3.06</v>
      </c>
      <c r="D256" s="7">
        <v>4.8</v>
      </c>
      <c r="E256" s="7">
        <v>20.440000000000001</v>
      </c>
      <c r="F256" s="7">
        <v>137.25</v>
      </c>
      <c r="G256" s="7">
        <v>180</v>
      </c>
      <c r="H256" s="36">
        <v>3.67</v>
      </c>
      <c r="I256" s="36">
        <v>5.76</v>
      </c>
      <c r="J256" s="36">
        <v>24.53</v>
      </c>
      <c r="K256" s="36">
        <v>164.7</v>
      </c>
      <c r="L256" s="7" t="s">
        <v>36</v>
      </c>
      <c r="M256" s="9" t="s">
        <v>37</v>
      </c>
    </row>
    <row r="257" spans="1:256" ht="22.5" x14ac:dyDescent="0.2">
      <c r="A257" s="3" t="s">
        <v>110</v>
      </c>
      <c r="B257" s="4">
        <v>60</v>
      </c>
      <c r="C257" s="4">
        <v>0.99</v>
      </c>
      <c r="D257" s="4">
        <v>5.03</v>
      </c>
      <c r="E257" s="4">
        <v>3.7</v>
      </c>
      <c r="F257" s="4">
        <v>61.45</v>
      </c>
      <c r="G257" s="4">
        <v>100</v>
      </c>
      <c r="H257" s="4">
        <v>1.62</v>
      </c>
      <c r="I257" s="4">
        <v>10.050000000000001</v>
      </c>
      <c r="J257" s="4">
        <v>5.88</v>
      </c>
      <c r="K257" s="4">
        <v>116.1</v>
      </c>
      <c r="L257" s="4">
        <v>306</v>
      </c>
      <c r="M257" s="9" t="s">
        <v>111</v>
      </c>
    </row>
    <row r="258" spans="1:256" x14ac:dyDescent="0.2">
      <c r="A258" s="6" t="s">
        <v>171</v>
      </c>
      <c r="B258" s="7">
        <v>200</v>
      </c>
      <c r="C258" s="7">
        <v>0</v>
      </c>
      <c r="D258" s="7">
        <v>0</v>
      </c>
      <c r="E258" s="7">
        <v>19.97</v>
      </c>
      <c r="F258" s="7">
        <v>76</v>
      </c>
      <c r="G258" s="7">
        <v>200</v>
      </c>
      <c r="H258" s="7">
        <v>0</v>
      </c>
      <c r="I258" s="7">
        <v>0</v>
      </c>
      <c r="J258" s="7">
        <v>19.97</v>
      </c>
      <c r="K258" s="7">
        <v>76</v>
      </c>
      <c r="L258" s="7" t="s">
        <v>172</v>
      </c>
      <c r="M258" s="9" t="s">
        <v>82</v>
      </c>
    </row>
    <row r="259" spans="1:256" x14ac:dyDescent="0.2">
      <c r="A259" s="3" t="s">
        <v>41</v>
      </c>
      <c r="B259" s="4">
        <v>40</v>
      </c>
      <c r="C259" s="4">
        <v>2.6</v>
      </c>
      <c r="D259" s="4">
        <v>0.4</v>
      </c>
      <c r="E259" s="4">
        <v>17.2</v>
      </c>
      <c r="F259" s="4">
        <v>85</v>
      </c>
      <c r="G259" s="10">
        <v>50</v>
      </c>
      <c r="H259" s="50">
        <v>3.3</v>
      </c>
      <c r="I259" s="50">
        <v>0.5</v>
      </c>
      <c r="J259" s="50">
        <v>21.5</v>
      </c>
      <c r="K259" s="50">
        <v>106.3</v>
      </c>
      <c r="L259" s="19" t="s">
        <v>181</v>
      </c>
      <c r="M259" s="6" t="s">
        <v>42</v>
      </c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  <c r="HW259" s="23"/>
      <c r="HX259" s="23"/>
      <c r="HY259" s="23"/>
      <c r="HZ259" s="23"/>
      <c r="IA259" s="23"/>
      <c r="IB259" s="23"/>
      <c r="IC259" s="23"/>
      <c r="ID259" s="23"/>
      <c r="IE259" s="23"/>
      <c r="IF259" s="23"/>
      <c r="IG259" s="23"/>
      <c r="IH259" s="23"/>
      <c r="II259" s="23"/>
      <c r="IJ259" s="23"/>
      <c r="IK259" s="23"/>
      <c r="IL259" s="23"/>
      <c r="IM259" s="23"/>
      <c r="IN259" s="23"/>
      <c r="IO259" s="23"/>
      <c r="IP259" s="23"/>
      <c r="IQ259" s="23"/>
      <c r="IR259" s="23"/>
      <c r="IS259" s="23"/>
      <c r="IT259" s="23"/>
      <c r="IU259" s="23"/>
      <c r="IV259" s="23"/>
    </row>
    <row r="260" spans="1:256" x14ac:dyDescent="0.2">
      <c r="A260" s="3" t="s">
        <v>43</v>
      </c>
      <c r="B260" s="7">
        <v>40</v>
      </c>
      <c r="C260" s="4">
        <v>3.2</v>
      </c>
      <c r="D260" s="4">
        <v>0.4</v>
      </c>
      <c r="E260" s="4">
        <v>20.399999999999999</v>
      </c>
      <c r="F260" s="4">
        <v>100</v>
      </c>
      <c r="G260" s="28">
        <v>50</v>
      </c>
      <c r="H260" s="11">
        <v>4</v>
      </c>
      <c r="I260" s="11">
        <v>0.5</v>
      </c>
      <c r="J260" s="11">
        <v>25.5</v>
      </c>
      <c r="K260" s="11">
        <v>125</v>
      </c>
      <c r="L260" s="19" t="s">
        <v>181</v>
      </c>
      <c r="M260" s="9" t="s">
        <v>45</v>
      </c>
    </row>
    <row r="261" spans="1:256" x14ac:dyDescent="0.2">
      <c r="A261" s="16" t="s">
        <v>24</v>
      </c>
      <c r="B261" s="2">
        <f t="shared" ref="B261:K261" si="41">SUM(B253:B260)</f>
        <v>785</v>
      </c>
      <c r="C261" s="17">
        <f t="shared" si="41"/>
        <v>27.369999999999997</v>
      </c>
      <c r="D261" s="17">
        <f t="shared" si="41"/>
        <v>23.7</v>
      </c>
      <c r="E261" s="17">
        <f t="shared" si="41"/>
        <v>103.16</v>
      </c>
      <c r="F261" s="17">
        <f t="shared" si="41"/>
        <v>733.8</v>
      </c>
      <c r="G261" s="17">
        <f t="shared" si="41"/>
        <v>935</v>
      </c>
      <c r="H261" s="17">
        <f t="shared" si="41"/>
        <v>32.200000000000003</v>
      </c>
      <c r="I261" s="17">
        <f t="shared" si="41"/>
        <v>30.37</v>
      </c>
      <c r="J261" s="17">
        <f t="shared" si="41"/>
        <v>122.55000000000001</v>
      </c>
      <c r="K261" s="17">
        <f t="shared" si="41"/>
        <v>898.44999999999993</v>
      </c>
      <c r="L261" s="2"/>
      <c r="M261" s="6"/>
    </row>
    <row r="262" spans="1:256" x14ac:dyDescent="0.2">
      <c r="A262" s="103" t="s">
        <v>182</v>
      </c>
      <c r="B262" s="103"/>
      <c r="C262" s="106"/>
      <c r="D262" s="106"/>
      <c r="E262" s="106"/>
      <c r="F262" s="106"/>
      <c r="G262" s="103"/>
      <c r="H262" s="103"/>
      <c r="I262" s="103"/>
      <c r="J262" s="103"/>
      <c r="K262" s="103"/>
      <c r="L262" s="103"/>
      <c r="M262" s="103"/>
    </row>
    <row r="263" spans="1:256" ht="11.25" customHeight="1" x14ac:dyDescent="0.2">
      <c r="A263" s="6" t="s">
        <v>195</v>
      </c>
      <c r="B263" s="7">
        <v>80</v>
      </c>
      <c r="C263" s="4">
        <v>9.5399999999999991</v>
      </c>
      <c r="D263" s="4">
        <v>11.9</v>
      </c>
      <c r="E263" s="4">
        <v>40.9</v>
      </c>
      <c r="F263" s="4">
        <v>300.8</v>
      </c>
      <c r="G263" s="7">
        <v>80</v>
      </c>
      <c r="H263" s="4">
        <v>9.5399999999999991</v>
      </c>
      <c r="I263" s="4">
        <v>11.9</v>
      </c>
      <c r="J263" s="4">
        <v>40.9</v>
      </c>
      <c r="K263" s="4">
        <v>300.8</v>
      </c>
      <c r="L263" s="7" t="s">
        <v>196</v>
      </c>
      <c r="M263" s="9" t="s">
        <v>197</v>
      </c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  <c r="EY263" s="52"/>
      <c r="EZ263" s="52"/>
      <c r="FA263" s="52"/>
      <c r="FB263" s="52"/>
      <c r="FC263" s="52"/>
      <c r="FD263" s="52"/>
      <c r="FE263" s="52"/>
      <c r="FF263" s="52"/>
      <c r="FG263" s="52"/>
      <c r="FH263" s="52"/>
      <c r="FI263" s="52"/>
      <c r="FJ263" s="52"/>
      <c r="FK263" s="52"/>
      <c r="FL263" s="52"/>
      <c r="FM263" s="52"/>
      <c r="FN263" s="52"/>
      <c r="FO263" s="52"/>
      <c r="FP263" s="52"/>
      <c r="FQ263" s="52"/>
      <c r="FR263" s="52"/>
      <c r="FS263" s="52"/>
      <c r="FT263" s="52"/>
      <c r="FU263" s="52"/>
      <c r="FV263" s="52"/>
      <c r="FW263" s="52"/>
      <c r="FX263" s="52"/>
      <c r="FY263" s="52"/>
      <c r="FZ263" s="52"/>
      <c r="GA263" s="52"/>
      <c r="GB263" s="52"/>
      <c r="GC263" s="52"/>
      <c r="GD263" s="52"/>
      <c r="GE263" s="52"/>
      <c r="GF263" s="52"/>
      <c r="GG263" s="52"/>
      <c r="GH263" s="52"/>
      <c r="GI263" s="52"/>
      <c r="GJ263" s="52"/>
      <c r="GK263" s="52"/>
      <c r="GL263" s="52"/>
      <c r="GM263" s="52"/>
      <c r="GN263" s="52"/>
      <c r="GO263" s="52"/>
      <c r="GP263" s="52"/>
      <c r="GQ263" s="52"/>
      <c r="GR263" s="52"/>
      <c r="GS263" s="52"/>
      <c r="GT263" s="52"/>
      <c r="GU263" s="52"/>
      <c r="GV263" s="52"/>
      <c r="GW263" s="52"/>
      <c r="GX263" s="52"/>
      <c r="GY263" s="52"/>
      <c r="GZ263" s="52"/>
      <c r="HA263" s="52"/>
      <c r="HB263" s="52"/>
      <c r="HC263" s="52"/>
      <c r="HD263" s="52"/>
      <c r="HE263" s="52"/>
      <c r="HF263" s="52"/>
      <c r="HG263" s="52"/>
      <c r="HH263" s="52"/>
      <c r="HI263" s="52"/>
      <c r="HJ263" s="52"/>
      <c r="HK263" s="52"/>
      <c r="HL263" s="52"/>
      <c r="HM263" s="52"/>
      <c r="HN263" s="52"/>
      <c r="HO263" s="52"/>
      <c r="HP263" s="52"/>
      <c r="HQ263" s="52"/>
      <c r="HR263" s="52"/>
      <c r="HS263" s="52"/>
      <c r="HT263" s="52"/>
      <c r="HU263" s="52"/>
      <c r="HV263" s="52"/>
      <c r="HW263" s="52"/>
      <c r="HX263" s="52"/>
      <c r="HY263" s="52"/>
      <c r="HZ263" s="52"/>
      <c r="IA263" s="52"/>
      <c r="IB263" s="52"/>
      <c r="IC263" s="52"/>
      <c r="ID263" s="52"/>
      <c r="IE263" s="52"/>
      <c r="IF263" s="52"/>
      <c r="IG263" s="52"/>
      <c r="IH263" s="52"/>
      <c r="II263" s="52"/>
      <c r="IJ263" s="52"/>
      <c r="IK263" s="52"/>
      <c r="IL263" s="52"/>
      <c r="IM263" s="52"/>
      <c r="IN263" s="52"/>
      <c r="IO263" s="52"/>
      <c r="IP263" s="52"/>
      <c r="IQ263" s="52"/>
      <c r="IR263" s="52"/>
      <c r="IS263" s="52"/>
      <c r="IT263" s="52"/>
      <c r="IU263" s="52"/>
      <c r="IV263" s="52"/>
    </row>
    <row r="264" spans="1:256" ht="12" customHeight="1" x14ac:dyDescent="0.2">
      <c r="A264" s="6" t="s">
        <v>186</v>
      </c>
      <c r="B264" s="4">
        <v>100</v>
      </c>
      <c r="C264" s="4">
        <v>0.4</v>
      </c>
      <c r="D264" s="4">
        <v>0.4</v>
      </c>
      <c r="E264" s="4">
        <v>9.8000000000000007</v>
      </c>
      <c r="F264" s="4">
        <v>47</v>
      </c>
      <c r="G264" s="4">
        <v>100</v>
      </c>
      <c r="H264" s="4">
        <v>0.4</v>
      </c>
      <c r="I264" s="4">
        <v>0.4</v>
      </c>
      <c r="J264" s="4">
        <v>9.8000000000000007</v>
      </c>
      <c r="K264" s="4">
        <v>47</v>
      </c>
      <c r="L264" s="7" t="s">
        <v>52</v>
      </c>
      <c r="M264" s="6" t="s">
        <v>53</v>
      </c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2"/>
      <c r="FD264" s="52"/>
      <c r="FE264" s="52"/>
      <c r="FF264" s="52"/>
      <c r="FG264" s="52"/>
      <c r="FH264" s="52"/>
      <c r="FI264" s="52"/>
      <c r="FJ264" s="52"/>
      <c r="FK264" s="52"/>
      <c r="FL264" s="52"/>
      <c r="FM264" s="52"/>
      <c r="FN264" s="52"/>
      <c r="FO264" s="52"/>
      <c r="FP264" s="52"/>
      <c r="FQ264" s="52"/>
      <c r="FR264" s="52"/>
      <c r="FS264" s="52"/>
      <c r="FT264" s="52"/>
      <c r="FU264" s="52"/>
      <c r="FV264" s="52"/>
      <c r="FW264" s="52"/>
      <c r="FX264" s="52"/>
      <c r="FY264" s="52"/>
      <c r="FZ264" s="52"/>
      <c r="GA264" s="52"/>
      <c r="GB264" s="52"/>
      <c r="GC264" s="52"/>
      <c r="GD264" s="52"/>
      <c r="GE264" s="52"/>
      <c r="GF264" s="52"/>
      <c r="GG264" s="52"/>
      <c r="GH264" s="52"/>
      <c r="GI264" s="52"/>
      <c r="GJ264" s="52"/>
      <c r="GK264" s="52"/>
      <c r="GL264" s="52"/>
      <c r="GM264" s="52"/>
      <c r="GN264" s="52"/>
      <c r="GO264" s="52"/>
      <c r="GP264" s="52"/>
      <c r="GQ264" s="52"/>
      <c r="GR264" s="52"/>
      <c r="GS264" s="52"/>
      <c r="GT264" s="52"/>
      <c r="GU264" s="52"/>
      <c r="GV264" s="52"/>
      <c r="GW264" s="52"/>
      <c r="GX264" s="52"/>
      <c r="GY264" s="52"/>
      <c r="GZ264" s="52"/>
      <c r="HA264" s="52"/>
      <c r="HB264" s="52"/>
      <c r="HC264" s="52"/>
      <c r="HD264" s="52"/>
      <c r="HE264" s="52"/>
      <c r="HF264" s="52"/>
      <c r="HG264" s="52"/>
      <c r="HH264" s="52"/>
      <c r="HI264" s="52"/>
      <c r="HJ264" s="52"/>
      <c r="HK264" s="52"/>
      <c r="HL264" s="52"/>
      <c r="HM264" s="52"/>
      <c r="HN264" s="52"/>
      <c r="HO264" s="52"/>
      <c r="HP264" s="52"/>
      <c r="HQ264" s="52"/>
      <c r="HR264" s="52"/>
      <c r="HS264" s="52"/>
      <c r="HT264" s="52"/>
      <c r="HU264" s="52"/>
      <c r="HV264" s="52"/>
      <c r="HW264" s="52"/>
      <c r="HX264" s="52"/>
      <c r="HY264" s="52"/>
      <c r="HZ264" s="52"/>
      <c r="IA264" s="52"/>
      <c r="IB264" s="52"/>
      <c r="IC264" s="52"/>
      <c r="ID264" s="52"/>
      <c r="IE264" s="52"/>
      <c r="IF264" s="52"/>
      <c r="IG264" s="52"/>
      <c r="IH264" s="52"/>
      <c r="II264" s="52"/>
      <c r="IJ264" s="52"/>
      <c r="IK264" s="52"/>
      <c r="IL264" s="52"/>
      <c r="IM264" s="52"/>
      <c r="IN264" s="52"/>
      <c r="IO264" s="52"/>
      <c r="IP264" s="52"/>
      <c r="IQ264" s="52"/>
      <c r="IR264" s="52"/>
      <c r="IS264" s="52"/>
      <c r="IT264" s="52"/>
      <c r="IU264" s="52"/>
      <c r="IV264" s="52"/>
    </row>
    <row r="265" spans="1:256" x14ac:dyDescent="0.2">
      <c r="A265" s="20" t="s">
        <v>54</v>
      </c>
      <c r="B265" s="4">
        <v>222</v>
      </c>
      <c r="C265" s="7">
        <v>0.13</v>
      </c>
      <c r="D265" s="7">
        <v>0.02</v>
      </c>
      <c r="E265" s="7">
        <v>15.2</v>
      </c>
      <c r="F265" s="7">
        <v>62</v>
      </c>
      <c r="G265" s="4">
        <v>222</v>
      </c>
      <c r="H265" s="7">
        <v>0.13</v>
      </c>
      <c r="I265" s="7">
        <v>0.02</v>
      </c>
      <c r="J265" s="7">
        <v>15.2</v>
      </c>
      <c r="K265" s="7">
        <v>62</v>
      </c>
      <c r="L265" s="7" t="s">
        <v>55</v>
      </c>
      <c r="M265" s="3" t="s">
        <v>56</v>
      </c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  <c r="EY265" s="52"/>
      <c r="EZ265" s="52"/>
      <c r="FA265" s="52"/>
      <c r="FB265" s="52"/>
      <c r="FC265" s="52"/>
      <c r="FD265" s="52"/>
      <c r="FE265" s="52"/>
      <c r="FF265" s="52"/>
      <c r="FG265" s="52"/>
      <c r="FH265" s="52"/>
      <c r="FI265" s="52"/>
      <c r="FJ265" s="52"/>
      <c r="FK265" s="52"/>
      <c r="FL265" s="52"/>
      <c r="FM265" s="52"/>
      <c r="FN265" s="52"/>
      <c r="FO265" s="52"/>
      <c r="FP265" s="52"/>
      <c r="FQ265" s="52"/>
      <c r="FR265" s="52"/>
      <c r="FS265" s="52"/>
      <c r="FT265" s="52"/>
      <c r="FU265" s="52"/>
      <c r="FV265" s="52"/>
      <c r="FW265" s="52"/>
      <c r="FX265" s="52"/>
      <c r="FY265" s="52"/>
      <c r="FZ265" s="52"/>
      <c r="GA265" s="52"/>
      <c r="GB265" s="52"/>
      <c r="GC265" s="52"/>
      <c r="GD265" s="52"/>
      <c r="GE265" s="52"/>
      <c r="GF265" s="52"/>
      <c r="GG265" s="52"/>
      <c r="GH265" s="52"/>
      <c r="GI265" s="52"/>
      <c r="GJ265" s="52"/>
      <c r="GK265" s="52"/>
      <c r="GL265" s="52"/>
      <c r="GM265" s="52"/>
      <c r="GN265" s="52"/>
      <c r="GO265" s="52"/>
      <c r="GP265" s="52"/>
      <c r="GQ265" s="52"/>
      <c r="GR265" s="52"/>
      <c r="GS265" s="52"/>
      <c r="GT265" s="52"/>
      <c r="GU265" s="52"/>
      <c r="GV265" s="52"/>
      <c r="GW265" s="52"/>
      <c r="GX265" s="52"/>
      <c r="GY265" s="52"/>
      <c r="GZ265" s="52"/>
      <c r="HA265" s="52"/>
      <c r="HB265" s="52"/>
      <c r="HC265" s="52"/>
      <c r="HD265" s="52"/>
      <c r="HE265" s="52"/>
      <c r="HF265" s="52"/>
      <c r="HG265" s="52"/>
      <c r="HH265" s="52"/>
      <c r="HI265" s="52"/>
      <c r="HJ265" s="52"/>
      <c r="HK265" s="52"/>
      <c r="HL265" s="52"/>
      <c r="HM265" s="52"/>
      <c r="HN265" s="52"/>
      <c r="HO265" s="52"/>
      <c r="HP265" s="52"/>
      <c r="HQ265" s="52"/>
      <c r="HR265" s="52"/>
      <c r="HS265" s="52"/>
      <c r="HT265" s="52"/>
      <c r="HU265" s="52"/>
      <c r="HV265" s="52"/>
      <c r="HW265" s="52"/>
      <c r="HX265" s="52"/>
      <c r="HY265" s="52"/>
      <c r="HZ265" s="52"/>
      <c r="IA265" s="52"/>
      <c r="IB265" s="52"/>
      <c r="IC265" s="52"/>
      <c r="ID265" s="52"/>
      <c r="IE265" s="52"/>
      <c r="IF265" s="52"/>
      <c r="IG265" s="52"/>
      <c r="IH265" s="52"/>
      <c r="II265" s="52"/>
      <c r="IJ265" s="52"/>
      <c r="IK265" s="52"/>
      <c r="IL265" s="52"/>
      <c r="IM265" s="52"/>
      <c r="IN265" s="52"/>
      <c r="IO265" s="52"/>
      <c r="IP265" s="52"/>
      <c r="IQ265" s="52"/>
      <c r="IR265" s="52"/>
      <c r="IS265" s="52"/>
      <c r="IT265" s="52"/>
      <c r="IU265" s="52"/>
      <c r="IV265" s="52"/>
    </row>
    <row r="266" spans="1:256" x14ac:dyDescent="0.2">
      <c r="A266" s="16" t="s">
        <v>24</v>
      </c>
      <c r="B266" s="2">
        <f t="shared" ref="B266:K266" si="42">SUM(B263:B265)</f>
        <v>402</v>
      </c>
      <c r="C266" s="2">
        <f t="shared" si="42"/>
        <v>10.07</v>
      </c>
      <c r="D266" s="2">
        <f t="shared" si="42"/>
        <v>12.32</v>
      </c>
      <c r="E266" s="2">
        <f t="shared" si="42"/>
        <v>65.900000000000006</v>
      </c>
      <c r="F266" s="2">
        <f t="shared" si="42"/>
        <v>409.8</v>
      </c>
      <c r="G266" s="2">
        <f t="shared" si="42"/>
        <v>402</v>
      </c>
      <c r="H266" s="2">
        <f t="shared" si="42"/>
        <v>10.07</v>
      </c>
      <c r="I266" s="2">
        <f t="shared" si="42"/>
        <v>12.32</v>
      </c>
      <c r="J266" s="2">
        <f t="shared" si="42"/>
        <v>65.900000000000006</v>
      </c>
      <c r="K266" s="2">
        <f t="shared" si="42"/>
        <v>409.8</v>
      </c>
      <c r="L266" s="2"/>
      <c r="M266" s="6"/>
    </row>
    <row r="267" spans="1:256" x14ac:dyDescent="0.2">
      <c r="A267" s="16" t="s">
        <v>187</v>
      </c>
      <c r="B267" s="2">
        <f t="shared" ref="B267:K267" si="43">SUM(B251,B261,B266)</f>
        <v>1692</v>
      </c>
      <c r="C267" s="2">
        <f t="shared" si="43"/>
        <v>60.28</v>
      </c>
      <c r="D267" s="2">
        <f t="shared" si="43"/>
        <v>60.18</v>
      </c>
      <c r="E267" s="2">
        <f t="shared" si="43"/>
        <v>250.81</v>
      </c>
      <c r="F267" s="2">
        <f t="shared" si="43"/>
        <v>1779.9799999999998</v>
      </c>
      <c r="G267" s="2">
        <f t="shared" si="43"/>
        <v>1892</v>
      </c>
      <c r="H267" s="2">
        <f t="shared" si="43"/>
        <v>68.760000000000005</v>
      </c>
      <c r="I267" s="2">
        <f t="shared" si="43"/>
        <v>70.12</v>
      </c>
      <c r="J267" s="2">
        <f t="shared" si="43"/>
        <v>283.32000000000005</v>
      </c>
      <c r="K267" s="2">
        <f t="shared" si="43"/>
        <v>2041.45</v>
      </c>
      <c r="L267" s="2"/>
      <c r="M267" s="6"/>
    </row>
    <row r="268" spans="1:256" x14ac:dyDescent="0.2">
      <c r="A268" s="104" t="s">
        <v>112</v>
      </c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</row>
    <row r="269" spans="1:256" x14ac:dyDescent="0.2">
      <c r="A269" s="103" t="s">
        <v>2</v>
      </c>
      <c r="B269" s="104" t="s">
        <v>3</v>
      </c>
      <c r="C269" s="104"/>
      <c r="D269" s="104"/>
      <c r="E269" s="104"/>
      <c r="F269" s="104"/>
      <c r="G269" s="104" t="s">
        <v>178</v>
      </c>
      <c r="H269" s="104"/>
      <c r="I269" s="104"/>
      <c r="J269" s="104"/>
      <c r="K269" s="104"/>
      <c r="L269" s="103" t="s">
        <v>4</v>
      </c>
      <c r="M269" s="103" t="s">
        <v>5</v>
      </c>
    </row>
    <row r="270" spans="1:256" ht="11.45" customHeight="1" x14ac:dyDescent="0.2">
      <c r="A270" s="103"/>
      <c r="B270" s="2" t="s">
        <v>6</v>
      </c>
      <c r="C270" s="2" t="s">
        <v>7</v>
      </c>
      <c r="D270" s="2" t="s">
        <v>8</v>
      </c>
      <c r="E270" s="2" t="s">
        <v>9</v>
      </c>
      <c r="F270" s="2" t="s">
        <v>10</v>
      </c>
      <c r="G270" s="2" t="s">
        <v>6</v>
      </c>
      <c r="H270" s="2" t="s">
        <v>7</v>
      </c>
      <c r="I270" s="2" t="s">
        <v>8</v>
      </c>
      <c r="J270" s="2" t="s">
        <v>9</v>
      </c>
      <c r="K270" s="2" t="s">
        <v>10</v>
      </c>
      <c r="L270" s="103"/>
      <c r="M270" s="103"/>
    </row>
    <row r="271" spans="1:256" x14ac:dyDescent="0.2">
      <c r="A271" s="103" t="s">
        <v>11</v>
      </c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</row>
    <row r="272" spans="1:256" ht="12.75" customHeight="1" x14ac:dyDescent="0.2">
      <c r="A272" s="48" t="s">
        <v>173</v>
      </c>
      <c r="B272" s="5">
        <v>205</v>
      </c>
      <c r="C272" s="5">
        <v>6.12</v>
      </c>
      <c r="D272" s="5">
        <v>5.56</v>
      </c>
      <c r="E272" s="5">
        <v>50.64</v>
      </c>
      <c r="F272" s="5">
        <v>272.32</v>
      </c>
      <c r="G272" s="5">
        <v>250</v>
      </c>
      <c r="H272" s="5">
        <v>8.4</v>
      </c>
      <c r="I272" s="5">
        <v>11.02</v>
      </c>
      <c r="J272" s="5">
        <v>60.85</v>
      </c>
      <c r="K272" s="5">
        <v>366.11</v>
      </c>
      <c r="L272" s="61" t="s">
        <v>216</v>
      </c>
      <c r="M272" s="48" t="s">
        <v>174</v>
      </c>
    </row>
    <row r="273" spans="1:256" ht="11.45" customHeight="1" x14ac:dyDescent="0.2">
      <c r="A273" s="6" t="s">
        <v>15</v>
      </c>
      <c r="B273" s="7">
        <v>30</v>
      </c>
      <c r="C273" s="5">
        <f>4.64/20*30</f>
        <v>6.9599999999999991</v>
      </c>
      <c r="D273" s="5">
        <f>5.9/20*30</f>
        <v>8.8500000000000014</v>
      </c>
      <c r="E273" s="5">
        <v>0</v>
      </c>
      <c r="F273" s="5">
        <f>72/20*30</f>
        <v>108</v>
      </c>
      <c r="G273" s="7">
        <v>30</v>
      </c>
      <c r="H273" s="5">
        <f>4.64/20*30</f>
        <v>6.9599999999999991</v>
      </c>
      <c r="I273" s="5">
        <f>5.9/20*30</f>
        <v>8.8500000000000014</v>
      </c>
      <c r="J273" s="5">
        <v>0</v>
      </c>
      <c r="K273" s="5">
        <f>72/20*30</f>
        <v>108</v>
      </c>
      <c r="L273" s="4" t="s">
        <v>16</v>
      </c>
      <c r="M273" s="6" t="s">
        <v>17</v>
      </c>
    </row>
    <row r="274" spans="1:256" x14ac:dyDescent="0.2">
      <c r="A274" s="9" t="s">
        <v>18</v>
      </c>
      <c r="B274" s="4">
        <v>50</v>
      </c>
      <c r="C274" s="5">
        <v>4.75</v>
      </c>
      <c r="D274" s="5">
        <v>1.5</v>
      </c>
      <c r="E274" s="5">
        <v>26</v>
      </c>
      <c r="F274" s="5">
        <v>132.5</v>
      </c>
      <c r="G274" s="4">
        <v>50</v>
      </c>
      <c r="H274" s="5">
        <v>4.75</v>
      </c>
      <c r="I274" s="5">
        <v>1.5</v>
      </c>
      <c r="J274" s="5">
        <v>26</v>
      </c>
      <c r="K274" s="5">
        <v>132.5</v>
      </c>
      <c r="L274" s="7" t="s">
        <v>19</v>
      </c>
      <c r="M274" s="13" t="s">
        <v>20</v>
      </c>
    </row>
    <row r="275" spans="1:256" x14ac:dyDescent="0.2">
      <c r="A275" s="20" t="s">
        <v>54</v>
      </c>
      <c r="B275" s="4">
        <v>222</v>
      </c>
      <c r="C275" s="7">
        <v>0.13</v>
      </c>
      <c r="D275" s="7">
        <v>0.02</v>
      </c>
      <c r="E275" s="7">
        <v>15.2</v>
      </c>
      <c r="F275" s="7">
        <v>62</v>
      </c>
      <c r="G275" s="4">
        <v>222</v>
      </c>
      <c r="H275" s="7">
        <v>0.13</v>
      </c>
      <c r="I275" s="7">
        <v>0.02</v>
      </c>
      <c r="J275" s="7">
        <v>15.2</v>
      </c>
      <c r="K275" s="7">
        <v>62</v>
      </c>
      <c r="L275" s="7" t="s">
        <v>55</v>
      </c>
      <c r="M275" s="3" t="s">
        <v>56</v>
      </c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2"/>
      <c r="FD275" s="52"/>
      <c r="FE275" s="52"/>
      <c r="FF275" s="52"/>
      <c r="FG275" s="52"/>
      <c r="FH275" s="52"/>
      <c r="FI275" s="52"/>
      <c r="FJ275" s="52"/>
      <c r="FK275" s="52"/>
      <c r="FL275" s="52"/>
      <c r="FM275" s="52"/>
      <c r="FN275" s="52"/>
      <c r="FO275" s="52"/>
      <c r="FP275" s="52"/>
      <c r="FQ275" s="52"/>
      <c r="FR275" s="52"/>
      <c r="FS275" s="52"/>
      <c r="FT275" s="52"/>
      <c r="FU275" s="52"/>
      <c r="FV275" s="52"/>
      <c r="FW275" s="52"/>
      <c r="FX275" s="52"/>
      <c r="FY275" s="52"/>
      <c r="FZ275" s="52"/>
      <c r="GA275" s="52"/>
      <c r="GB275" s="52"/>
      <c r="GC275" s="52"/>
      <c r="GD275" s="52"/>
      <c r="GE275" s="52"/>
      <c r="GF275" s="52"/>
      <c r="GG275" s="52"/>
      <c r="GH275" s="52"/>
      <c r="GI275" s="52"/>
      <c r="GJ275" s="52"/>
      <c r="GK275" s="52"/>
      <c r="GL275" s="52"/>
      <c r="GM275" s="52"/>
      <c r="GN275" s="52"/>
      <c r="GO275" s="52"/>
      <c r="GP275" s="52"/>
      <c r="GQ275" s="52"/>
      <c r="GR275" s="52"/>
      <c r="GS275" s="52"/>
      <c r="GT275" s="52"/>
      <c r="GU275" s="52"/>
      <c r="GV275" s="52"/>
      <c r="GW275" s="52"/>
      <c r="GX275" s="52"/>
      <c r="GY275" s="52"/>
      <c r="GZ275" s="52"/>
      <c r="HA275" s="52"/>
      <c r="HB275" s="52"/>
      <c r="HC275" s="52"/>
      <c r="HD275" s="52"/>
      <c r="HE275" s="52"/>
      <c r="HF275" s="52"/>
      <c r="HG275" s="52"/>
      <c r="HH275" s="52"/>
      <c r="HI275" s="52"/>
      <c r="HJ275" s="52"/>
      <c r="HK275" s="52"/>
      <c r="HL275" s="52"/>
      <c r="HM275" s="52"/>
      <c r="HN275" s="52"/>
      <c r="HO275" s="52"/>
      <c r="HP275" s="52"/>
      <c r="HQ275" s="52"/>
      <c r="HR275" s="52"/>
      <c r="HS275" s="52"/>
      <c r="HT275" s="52"/>
      <c r="HU275" s="52"/>
      <c r="HV275" s="52"/>
      <c r="HW275" s="52"/>
      <c r="HX275" s="52"/>
      <c r="HY275" s="52"/>
      <c r="HZ275" s="52"/>
      <c r="IA275" s="52"/>
      <c r="IB275" s="52"/>
      <c r="IC275" s="52"/>
      <c r="ID275" s="52"/>
      <c r="IE275" s="52"/>
      <c r="IF275" s="52"/>
      <c r="IG275" s="52"/>
      <c r="IH275" s="52"/>
      <c r="II275" s="52"/>
      <c r="IJ275" s="52"/>
      <c r="IK275" s="52"/>
      <c r="IL275" s="52"/>
      <c r="IM275" s="52"/>
      <c r="IN275" s="52"/>
      <c r="IO275" s="52"/>
      <c r="IP275" s="52"/>
      <c r="IQ275" s="52"/>
      <c r="IR275" s="52"/>
      <c r="IS275" s="52"/>
      <c r="IT275" s="52"/>
      <c r="IU275" s="52"/>
      <c r="IV275" s="52"/>
    </row>
    <row r="276" spans="1:256" x14ac:dyDescent="0.2">
      <c r="A276" s="16" t="s">
        <v>24</v>
      </c>
      <c r="B276" s="2">
        <f t="shared" ref="B276:K276" si="44">SUM(B272:B275)</f>
        <v>507</v>
      </c>
      <c r="C276" s="17">
        <f t="shared" si="44"/>
        <v>17.959999999999997</v>
      </c>
      <c r="D276" s="17">
        <f t="shared" si="44"/>
        <v>15.93</v>
      </c>
      <c r="E276" s="17">
        <f t="shared" si="44"/>
        <v>91.84</v>
      </c>
      <c r="F276" s="17">
        <f t="shared" si="44"/>
        <v>574.81999999999994</v>
      </c>
      <c r="G276" s="17">
        <f t="shared" si="44"/>
        <v>552</v>
      </c>
      <c r="H276" s="17">
        <f t="shared" si="44"/>
        <v>20.239999999999998</v>
      </c>
      <c r="I276" s="17">
        <f t="shared" si="44"/>
        <v>21.39</v>
      </c>
      <c r="J276" s="17">
        <f t="shared" si="44"/>
        <v>102.05</v>
      </c>
      <c r="K276" s="17">
        <f t="shared" si="44"/>
        <v>668.61</v>
      </c>
      <c r="L276" s="2"/>
      <c r="M276" s="6"/>
    </row>
    <row r="277" spans="1:256" x14ac:dyDescent="0.2">
      <c r="A277" s="104" t="s">
        <v>25</v>
      </c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</row>
    <row r="278" spans="1:256" x14ac:dyDescent="0.2">
      <c r="A278" s="6" t="s">
        <v>175</v>
      </c>
      <c r="B278" s="7">
        <v>200</v>
      </c>
      <c r="C278" s="4">
        <v>1.53</v>
      </c>
      <c r="D278" s="4">
        <v>5.0999999999999996</v>
      </c>
      <c r="E278" s="4">
        <v>8</v>
      </c>
      <c r="F278" s="4">
        <v>83.9</v>
      </c>
      <c r="G278" s="4">
        <v>260</v>
      </c>
      <c r="H278" s="30">
        <v>2</v>
      </c>
      <c r="I278" s="30">
        <v>6.59</v>
      </c>
      <c r="J278" s="30">
        <v>10.45</v>
      </c>
      <c r="K278" s="30">
        <v>108.33</v>
      </c>
      <c r="L278" s="49" t="s">
        <v>217</v>
      </c>
      <c r="M278" s="9" t="s">
        <v>177</v>
      </c>
    </row>
    <row r="279" spans="1:256" x14ac:dyDescent="0.2">
      <c r="A279" s="9" t="s">
        <v>113</v>
      </c>
      <c r="B279" s="28">
        <v>90</v>
      </c>
      <c r="C279" s="11">
        <v>11.4</v>
      </c>
      <c r="D279" s="11">
        <v>6.98</v>
      </c>
      <c r="E279" s="11">
        <v>13.1</v>
      </c>
      <c r="F279" s="11">
        <v>159.84</v>
      </c>
      <c r="G279" s="28">
        <v>100</v>
      </c>
      <c r="H279" s="11">
        <v>12.7</v>
      </c>
      <c r="I279" s="11">
        <v>7.76</v>
      </c>
      <c r="J279" s="11">
        <v>14.54</v>
      </c>
      <c r="K279" s="11">
        <v>177.6</v>
      </c>
      <c r="L279" s="12" t="s">
        <v>114</v>
      </c>
      <c r="M279" s="31" t="s">
        <v>115</v>
      </c>
    </row>
    <row r="280" spans="1:256" x14ac:dyDescent="0.2">
      <c r="A280" s="6" t="s">
        <v>116</v>
      </c>
      <c r="B280" s="7">
        <v>150</v>
      </c>
      <c r="C280" s="5">
        <v>2.6</v>
      </c>
      <c r="D280" s="5">
        <v>11.8</v>
      </c>
      <c r="E280" s="5">
        <v>13.81</v>
      </c>
      <c r="F280" s="5">
        <v>163.5</v>
      </c>
      <c r="G280" s="5">
        <v>180</v>
      </c>
      <c r="H280" s="37">
        <v>4.0999999999999996</v>
      </c>
      <c r="I280" s="37">
        <v>14.2</v>
      </c>
      <c r="J280" s="37">
        <v>15.37</v>
      </c>
      <c r="K280" s="37">
        <v>196.2</v>
      </c>
      <c r="L280" s="7" t="s">
        <v>117</v>
      </c>
      <c r="M280" s="21" t="s">
        <v>118</v>
      </c>
    </row>
    <row r="281" spans="1:256" x14ac:dyDescent="0.2">
      <c r="A281" s="6" t="s">
        <v>128</v>
      </c>
      <c r="B281" s="28">
        <v>200</v>
      </c>
      <c r="C281" s="11">
        <v>0.33</v>
      </c>
      <c r="D281" s="11">
        <v>0</v>
      </c>
      <c r="E281" s="11">
        <v>22.78</v>
      </c>
      <c r="F281" s="11">
        <v>94.44</v>
      </c>
      <c r="G281" s="28">
        <v>200</v>
      </c>
      <c r="H281" s="24">
        <v>0.33</v>
      </c>
      <c r="I281" s="24">
        <v>0</v>
      </c>
      <c r="J281" s="24">
        <v>22.78</v>
      </c>
      <c r="K281" s="24">
        <v>94.44</v>
      </c>
      <c r="L281" s="12" t="s">
        <v>129</v>
      </c>
      <c r="M281" s="9" t="s">
        <v>130</v>
      </c>
    </row>
    <row r="282" spans="1:256" x14ac:dyDescent="0.2">
      <c r="A282" s="3" t="s">
        <v>41</v>
      </c>
      <c r="B282" s="10">
        <v>50</v>
      </c>
      <c r="C282" s="40">
        <v>3.3</v>
      </c>
      <c r="D282" s="40">
        <v>0.5</v>
      </c>
      <c r="E282" s="40">
        <v>21.5</v>
      </c>
      <c r="F282" s="40">
        <v>106.3</v>
      </c>
      <c r="G282" s="10">
        <v>60</v>
      </c>
      <c r="H282" s="11">
        <v>4</v>
      </c>
      <c r="I282" s="11">
        <v>0.6</v>
      </c>
      <c r="J282" s="11">
        <v>25.8</v>
      </c>
      <c r="K282" s="11">
        <v>127.6</v>
      </c>
      <c r="L282" s="19" t="s">
        <v>181</v>
      </c>
      <c r="M282" s="6" t="s">
        <v>42</v>
      </c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  <c r="HS282" s="23"/>
      <c r="HT282" s="23"/>
      <c r="HU282" s="23"/>
      <c r="HV282" s="23"/>
      <c r="HW282" s="23"/>
      <c r="HX282" s="23"/>
      <c r="HY282" s="23"/>
      <c r="HZ282" s="23"/>
      <c r="IA282" s="23"/>
      <c r="IB282" s="23"/>
      <c r="IC282" s="23"/>
      <c r="ID282" s="23"/>
      <c r="IE282" s="23"/>
      <c r="IF282" s="23"/>
      <c r="IG282" s="23"/>
      <c r="IH282" s="23"/>
      <c r="II282" s="23"/>
      <c r="IJ282" s="23"/>
      <c r="IK282" s="23"/>
      <c r="IL282" s="23"/>
      <c r="IM282" s="23"/>
      <c r="IN282" s="23"/>
      <c r="IO282" s="23"/>
      <c r="IP282" s="23"/>
      <c r="IQ282" s="23"/>
      <c r="IR282" s="23"/>
      <c r="IS282" s="23"/>
      <c r="IT282" s="23"/>
      <c r="IU282" s="23"/>
      <c r="IV282" s="23"/>
    </row>
    <row r="283" spans="1:256" x14ac:dyDescent="0.2">
      <c r="A283" s="3" t="s">
        <v>43</v>
      </c>
      <c r="B283" s="28">
        <v>50</v>
      </c>
      <c r="C283" s="11">
        <v>4</v>
      </c>
      <c r="D283" s="11">
        <v>0.5</v>
      </c>
      <c r="E283" s="11">
        <v>25.5</v>
      </c>
      <c r="F283" s="11">
        <v>125</v>
      </c>
      <c r="G283" s="28">
        <v>50</v>
      </c>
      <c r="H283" s="47">
        <v>4</v>
      </c>
      <c r="I283" s="47">
        <v>0.5</v>
      </c>
      <c r="J283" s="47">
        <v>25.5</v>
      </c>
      <c r="K283" s="47">
        <v>125</v>
      </c>
      <c r="L283" s="62" t="s">
        <v>44</v>
      </c>
      <c r="M283" s="9" t="s">
        <v>45</v>
      </c>
    </row>
    <row r="284" spans="1:256" x14ac:dyDescent="0.2">
      <c r="A284" s="16" t="s">
        <v>24</v>
      </c>
      <c r="B284" s="2">
        <f t="shared" ref="B284:K284" si="45">SUM(B278:B283)</f>
        <v>740</v>
      </c>
      <c r="C284" s="17">
        <f t="shared" si="45"/>
        <v>23.16</v>
      </c>
      <c r="D284" s="17">
        <f t="shared" si="45"/>
        <v>24.880000000000003</v>
      </c>
      <c r="E284" s="17">
        <f t="shared" si="45"/>
        <v>104.69</v>
      </c>
      <c r="F284" s="17">
        <f t="shared" si="45"/>
        <v>732.98</v>
      </c>
      <c r="G284" s="17">
        <f t="shared" si="45"/>
        <v>850</v>
      </c>
      <c r="H284" s="17">
        <f t="shared" si="45"/>
        <v>27.129999999999995</v>
      </c>
      <c r="I284" s="17">
        <f t="shared" si="45"/>
        <v>29.65</v>
      </c>
      <c r="J284" s="17">
        <f t="shared" si="45"/>
        <v>114.44</v>
      </c>
      <c r="K284" s="17">
        <f t="shared" si="45"/>
        <v>829.17</v>
      </c>
      <c r="L284" s="2"/>
      <c r="M284" s="6"/>
    </row>
    <row r="285" spans="1:256" ht="9" customHeight="1" x14ac:dyDescent="0.2">
      <c r="A285" s="103" t="s">
        <v>182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</row>
    <row r="286" spans="1:256" s="23" customFormat="1" x14ac:dyDescent="0.2">
      <c r="A286" s="3" t="s">
        <v>190</v>
      </c>
      <c r="B286" s="4">
        <v>100</v>
      </c>
      <c r="C286" s="5">
        <v>8.64</v>
      </c>
      <c r="D286" s="5">
        <v>9.85</v>
      </c>
      <c r="E286" s="5">
        <v>45.53</v>
      </c>
      <c r="F286" s="5">
        <v>292.98</v>
      </c>
      <c r="G286" s="4">
        <v>100</v>
      </c>
      <c r="H286" s="5">
        <v>8.64</v>
      </c>
      <c r="I286" s="5">
        <v>9.85</v>
      </c>
      <c r="J286" s="5">
        <v>45.53</v>
      </c>
      <c r="K286" s="5">
        <v>292.98</v>
      </c>
      <c r="L286" s="4" t="s">
        <v>191</v>
      </c>
      <c r="M286" s="6" t="s">
        <v>192</v>
      </c>
    </row>
    <row r="287" spans="1:256" ht="12" customHeight="1" x14ac:dyDescent="0.2">
      <c r="A287" s="6" t="s">
        <v>186</v>
      </c>
      <c r="B287" s="4">
        <v>100</v>
      </c>
      <c r="C287" s="4">
        <v>0.4</v>
      </c>
      <c r="D287" s="4">
        <v>0.4</v>
      </c>
      <c r="E287" s="4">
        <v>9.8000000000000007</v>
      </c>
      <c r="F287" s="4">
        <v>47</v>
      </c>
      <c r="G287" s="4">
        <v>100</v>
      </c>
      <c r="H287" s="4">
        <v>0.4</v>
      </c>
      <c r="I287" s="4">
        <v>0.4</v>
      </c>
      <c r="J287" s="4">
        <v>9.8000000000000007</v>
      </c>
      <c r="K287" s="4">
        <v>47</v>
      </c>
      <c r="L287" s="7" t="s">
        <v>52</v>
      </c>
      <c r="M287" s="6" t="s">
        <v>53</v>
      </c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2"/>
      <c r="DX287" s="52"/>
      <c r="DY287" s="52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  <c r="EY287" s="52"/>
      <c r="EZ287" s="52"/>
      <c r="FA287" s="52"/>
      <c r="FB287" s="52"/>
      <c r="FC287" s="52"/>
      <c r="FD287" s="52"/>
      <c r="FE287" s="52"/>
      <c r="FF287" s="52"/>
      <c r="FG287" s="52"/>
      <c r="FH287" s="52"/>
      <c r="FI287" s="52"/>
      <c r="FJ287" s="52"/>
      <c r="FK287" s="52"/>
      <c r="FL287" s="52"/>
      <c r="FM287" s="52"/>
      <c r="FN287" s="52"/>
      <c r="FO287" s="52"/>
      <c r="FP287" s="52"/>
      <c r="FQ287" s="52"/>
      <c r="FR287" s="52"/>
      <c r="FS287" s="52"/>
      <c r="FT287" s="52"/>
      <c r="FU287" s="52"/>
      <c r="FV287" s="52"/>
      <c r="FW287" s="52"/>
      <c r="FX287" s="52"/>
      <c r="FY287" s="52"/>
      <c r="FZ287" s="52"/>
      <c r="GA287" s="52"/>
      <c r="GB287" s="52"/>
      <c r="GC287" s="52"/>
      <c r="GD287" s="52"/>
      <c r="GE287" s="52"/>
      <c r="GF287" s="52"/>
      <c r="GG287" s="52"/>
      <c r="GH287" s="52"/>
      <c r="GI287" s="52"/>
      <c r="GJ287" s="52"/>
      <c r="GK287" s="52"/>
      <c r="GL287" s="52"/>
      <c r="GM287" s="52"/>
      <c r="GN287" s="52"/>
      <c r="GO287" s="52"/>
      <c r="GP287" s="52"/>
      <c r="GQ287" s="52"/>
      <c r="GR287" s="52"/>
      <c r="GS287" s="52"/>
      <c r="GT287" s="52"/>
      <c r="GU287" s="52"/>
      <c r="GV287" s="52"/>
      <c r="GW287" s="52"/>
      <c r="GX287" s="52"/>
      <c r="GY287" s="52"/>
      <c r="GZ287" s="52"/>
      <c r="HA287" s="52"/>
      <c r="HB287" s="52"/>
      <c r="HC287" s="52"/>
      <c r="HD287" s="52"/>
      <c r="HE287" s="52"/>
      <c r="HF287" s="52"/>
      <c r="HG287" s="52"/>
      <c r="HH287" s="52"/>
      <c r="HI287" s="52"/>
      <c r="HJ287" s="52"/>
      <c r="HK287" s="52"/>
      <c r="HL287" s="52"/>
      <c r="HM287" s="52"/>
      <c r="HN287" s="52"/>
      <c r="HO287" s="52"/>
      <c r="HP287" s="52"/>
      <c r="HQ287" s="52"/>
      <c r="HR287" s="52"/>
      <c r="HS287" s="52"/>
      <c r="HT287" s="52"/>
      <c r="HU287" s="52"/>
      <c r="HV287" s="52"/>
      <c r="HW287" s="52"/>
      <c r="HX287" s="52"/>
      <c r="HY287" s="52"/>
      <c r="HZ287" s="52"/>
      <c r="IA287" s="52"/>
      <c r="IB287" s="52"/>
      <c r="IC287" s="52"/>
      <c r="ID287" s="52"/>
      <c r="IE287" s="52"/>
      <c r="IF287" s="52"/>
      <c r="IG287" s="52"/>
      <c r="IH287" s="52"/>
      <c r="II287" s="52"/>
      <c r="IJ287" s="52"/>
      <c r="IK287" s="52"/>
      <c r="IL287" s="52"/>
      <c r="IM287" s="52"/>
      <c r="IN287" s="52"/>
      <c r="IO287" s="52"/>
      <c r="IP287" s="52"/>
      <c r="IQ287" s="52"/>
      <c r="IR287" s="52"/>
      <c r="IS287" s="52"/>
      <c r="IT287" s="52"/>
      <c r="IU287" s="52"/>
      <c r="IV287" s="52"/>
    </row>
    <row r="288" spans="1:256" x14ac:dyDescent="0.2">
      <c r="A288" s="9" t="s">
        <v>21</v>
      </c>
      <c r="B288" s="7">
        <v>215</v>
      </c>
      <c r="C288" s="7">
        <v>7.0000000000000007E-2</v>
      </c>
      <c r="D288" s="7">
        <v>0.02</v>
      </c>
      <c r="E288" s="7">
        <v>15</v>
      </c>
      <c r="F288" s="7">
        <v>60</v>
      </c>
      <c r="G288" s="7">
        <v>215</v>
      </c>
      <c r="H288" s="7">
        <v>7.0000000000000007E-2</v>
      </c>
      <c r="I288" s="7">
        <v>0.02</v>
      </c>
      <c r="J288" s="7">
        <v>15</v>
      </c>
      <c r="K288" s="7">
        <v>60</v>
      </c>
      <c r="L288" s="7" t="s">
        <v>22</v>
      </c>
      <c r="M288" s="6" t="s">
        <v>23</v>
      </c>
    </row>
    <row r="289" spans="1:13" x14ac:dyDescent="0.2">
      <c r="A289" s="16" t="s">
        <v>24</v>
      </c>
      <c r="B289" s="2">
        <f t="shared" ref="B289:K289" si="46">SUM(B286:B288)</f>
        <v>415</v>
      </c>
      <c r="C289" s="2">
        <f t="shared" si="46"/>
        <v>9.1100000000000012</v>
      </c>
      <c r="D289" s="2">
        <f t="shared" si="46"/>
        <v>10.27</v>
      </c>
      <c r="E289" s="2">
        <f t="shared" si="46"/>
        <v>70.33</v>
      </c>
      <c r="F289" s="2">
        <f t="shared" si="46"/>
        <v>399.98</v>
      </c>
      <c r="G289" s="2">
        <f t="shared" si="46"/>
        <v>415</v>
      </c>
      <c r="H289" s="2">
        <f t="shared" si="46"/>
        <v>9.1100000000000012</v>
      </c>
      <c r="I289" s="2">
        <f t="shared" si="46"/>
        <v>10.27</v>
      </c>
      <c r="J289" s="2">
        <f t="shared" si="46"/>
        <v>70.33</v>
      </c>
      <c r="K289" s="2">
        <f t="shared" si="46"/>
        <v>399.98</v>
      </c>
      <c r="L289" s="2"/>
      <c r="M289" s="6"/>
    </row>
    <row r="290" spans="1:13" x14ac:dyDescent="0.2">
      <c r="A290" s="16" t="s">
        <v>187</v>
      </c>
      <c r="B290" s="2">
        <f t="shared" ref="B290:K290" si="47">SUM(B276,B284,B289)</f>
        <v>1662</v>
      </c>
      <c r="C290" s="2">
        <f t="shared" si="47"/>
        <v>50.23</v>
      </c>
      <c r="D290" s="2">
        <f t="shared" si="47"/>
        <v>51.08</v>
      </c>
      <c r="E290" s="2">
        <f t="shared" si="47"/>
        <v>266.86</v>
      </c>
      <c r="F290" s="2">
        <f t="shared" si="47"/>
        <v>1707.78</v>
      </c>
      <c r="G290" s="2">
        <f t="shared" si="47"/>
        <v>1817</v>
      </c>
      <c r="H290" s="2">
        <f t="shared" si="47"/>
        <v>56.47999999999999</v>
      </c>
      <c r="I290" s="2">
        <f t="shared" si="47"/>
        <v>61.31</v>
      </c>
      <c r="J290" s="2">
        <f t="shared" si="47"/>
        <v>286.82</v>
      </c>
      <c r="K290" s="2">
        <f t="shared" si="47"/>
        <v>1897.76</v>
      </c>
      <c r="L290" s="2"/>
      <c r="M290" s="6"/>
    </row>
  </sheetData>
  <mergeCells count="109">
    <mergeCell ref="A4:M4"/>
    <mergeCell ref="A1:M1"/>
    <mergeCell ref="A2:A3"/>
    <mergeCell ref="B2:F2"/>
    <mergeCell ref="G2:K2"/>
    <mergeCell ref="L2:L3"/>
    <mergeCell ref="M2:M3"/>
    <mergeCell ref="A10:M10"/>
    <mergeCell ref="A20:M20"/>
    <mergeCell ref="A26:M26"/>
    <mergeCell ref="A27:A28"/>
    <mergeCell ref="B27:F27"/>
    <mergeCell ref="G27:K27"/>
    <mergeCell ref="L27:L28"/>
    <mergeCell ref="A246:M246"/>
    <mergeCell ref="A222:M222"/>
    <mergeCell ref="A197:M197"/>
    <mergeCell ref="A173:M173"/>
    <mergeCell ref="A145:M145"/>
    <mergeCell ref="A149:M149"/>
    <mergeCell ref="A96:M96"/>
    <mergeCell ref="A99:M99"/>
    <mergeCell ref="A73:M73"/>
    <mergeCell ref="A76:M76"/>
    <mergeCell ref="A53:M53"/>
    <mergeCell ref="M27:M28"/>
    <mergeCell ref="A59:M59"/>
    <mergeCell ref="A67:M67"/>
    <mergeCell ref="A74:A75"/>
    <mergeCell ref="B74:F74"/>
    <mergeCell ref="G74:K74"/>
    <mergeCell ref="L74:L75"/>
    <mergeCell ref="M74:M75"/>
    <mergeCell ref="A29:M29"/>
    <mergeCell ref="A35:M35"/>
    <mergeCell ref="A44:M44"/>
    <mergeCell ref="A50:M50"/>
    <mergeCell ref="A51:A52"/>
    <mergeCell ref="B51:F51"/>
    <mergeCell ref="G51:K51"/>
    <mergeCell ref="L51:L52"/>
    <mergeCell ref="M51:M52"/>
    <mergeCell ref="A105:M105"/>
    <mergeCell ref="A114:M114"/>
    <mergeCell ref="A120:M120"/>
    <mergeCell ref="A121:A122"/>
    <mergeCell ref="B121:F121"/>
    <mergeCell ref="G121:K121"/>
    <mergeCell ref="L121:L122"/>
    <mergeCell ref="M121:M122"/>
    <mergeCell ref="A82:M82"/>
    <mergeCell ref="A90:M90"/>
    <mergeCell ref="A97:A98"/>
    <mergeCell ref="B97:F97"/>
    <mergeCell ref="G97:K97"/>
    <mergeCell ref="L97:L98"/>
    <mergeCell ref="M97:M98"/>
    <mergeCell ref="A123:M123"/>
    <mergeCell ref="A129:M129"/>
    <mergeCell ref="A139:M139"/>
    <mergeCell ref="A146:M146"/>
    <mergeCell ref="A147:A148"/>
    <mergeCell ref="B147:F147"/>
    <mergeCell ref="G147:K147"/>
    <mergeCell ref="L147:L148"/>
    <mergeCell ref="M147:M148"/>
    <mergeCell ref="A180:M180"/>
    <mergeCell ref="A188:M188"/>
    <mergeCell ref="A194:M194"/>
    <mergeCell ref="A195:A196"/>
    <mergeCell ref="B195:F195"/>
    <mergeCell ref="G195:K195"/>
    <mergeCell ref="L195:L196"/>
    <mergeCell ref="M195:M196"/>
    <mergeCell ref="A155:M155"/>
    <mergeCell ref="A164:M164"/>
    <mergeCell ref="A170:M170"/>
    <mergeCell ref="A171:A172"/>
    <mergeCell ref="B171:F171"/>
    <mergeCell ref="G171:K171"/>
    <mergeCell ref="L171:L172"/>
    <mergeCell ref="M171:M172"/>
    <mergeCell ref="A228:M228"/>
    <mergeCell ref="A237:M237"/>
    <mergeCell ref="A243:M243"/>
    <mergeCell ref="A244:A245"/>
    <mergeCell ref="B244:F244"/>
    <mergeCell ref="G244:K244"/>
    <mergeCell ref="L244:L245"/>
    <mergeCell ref="M244:M245"/>
    <mergeCell ref="A204:M204"/>
    <mergeCell ref="A213:M213"/>
    <mergeCell ref="A219:M219"/>
    <mergeCell ref="A220:A221"/>
    <mergeCell ref="B220:F220"/>
    <mergeCell ref="G220:K220"/>
    <mergeCell ref="L220:L221"/>
    <mergeCell ref="M220:M221"/>
    <mergeCell ref="A271:M271"/>
    <mergeCell ref="A277:M277"/>
    <mergeCell ref="A285:M285"/>
    <mergeCell ref="A252:M252"/>
    <mergeCell ref="A262:M262"/>
    <mergeCell ref="A268:M268"/>
    <mergeCell ref="A269:A270"/>
    <mergeCell ref="B269:F269"/>
    <mergeCell ref="G269:K269"/>
    <mergeCell ref="L269:L270"/>
    <mergeCell ref="M269:M270"/>
  </mergeCells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4B64-A971-402A-9CFF-E033E5DD953B}">
  <dimension ref="A1:M183"/>
  <sheetViews>
    <sheetView topLeftCell="A76" zoomScale="130" zoomScaleNormal="130" workbookViewId="0">
      <selection activeCell="L105" sqref="L105"/>
    </sheetView>
  </sheetViews>
  <sheetFormatPr defaultRowHeight="11.25" x14ac:dyDescent="0.2"/>
  <cols>
    <col min="1" max="1" width="32.7109375" style="1" customWidth="1"/>
    <col min="2" max="2" width="7.7109375" style="1" customWidth="1"/>
    <col min="3" max="3" width="8" style="1" customWidth="1"/>
    <col min="4" max="4" width="8.140625" style="1" customWidth="1"/>
    <col min="5" max="5" width="9.42578125" style="1" customWidth="1"/>
    <col min="6" max="6" width="7.7109375" style="1" customWidth="1"/>
    <col min="7" max="7" width="8.42578125" style="1" customWidth="1"/>
    <col min="8" max="8" width="17.28515625" style="1" customWidth="1"/>
    <col min="9" max="256" width="9.140625" style="1"/>
    <col min="257" max="257" width="32.7109375" style="1" customWidth="1"/>
    <col min="258" max="258" width="7.7109375" style="1" customWidth="1"/>
    <col min="259" max="259" width="8" style="1" customWidth="1"/>
    <col min="260" max="260" width="8.140625" style="1" customWidth="1"/>
    <col min="261" max="261" width="9.42578125" style="1" customWidth="1"/>
    <col min="262" max="262" width="7.7109375" style="1" customWidth="1"/>
    <col min="263" max="263" width="8.42578125" style="1" customWidth="1"/>
    <col min="264" max="264" width="17.28515625" style="1" customWidth="1"/>
    <col min="265" max="512" width="9.140625" style="1"/>
    <col min="513" max="513" width="32.7109375" style="1" customWidth="1"/>
    <col min="514" max="514" width="7.7109375" style="1" customWidth="1"/>
    <col min="515" max="515" width="8" style="1" customWidth="1"/>
    <col min="516" max="516" width="8.140625" style="1" customWidth="1"/>
    <col min="517" max="517" width="9.42578125" style="1" customWidth="1"/>
    <col min="518" max="518" width="7.7109375" style="1" customWidth="1"/>
    <col min="519" max="519" width="8.42578125" style="1" customWidth="1"/>
    <col min="520" max="520" width="17.28515625" style="1" customWidth="1"/>
    <col min="521" max="768" width="9.140625" style="1"/>
    <col min="769" max="769" width="32.7109375" style="1" customWidth="1"/>
    <col min="770" max="770" width="7.7109375" style="1" customWidth="1"/>
    <col min="771" max="771" width="8" style="1" customWidth="1"/>
    <col min="772" max="772" width="8.140625" style="1" customWidth="1"/>
    <col min="773" max="773" width="9.42578125" style="1" customWidth="1"/>
    <col min="774" max="774" width="7.7109375" style="1" customWidth="1"/>
    <col min="775" max="775" width="8.42578125" style="1" customWidth="1"/>
    <col min="776" max="776" width="17.28515625" style="1" customWidth="1"/>
    <col min="777" max="1024" width="9.140625" style="1"/>
    <col min="1025" max="1025" width="32.7109375" style="1" customWidth="1"/>
    <col min="1026" max="1026" width="7.7109375" style="1" customWidth="1"/>
    <col min="1027" max="1027" width="8" style="1" customWidth="1"/>
    <col min="1028" max="1028" width="8.140625" style="1" customWidth="1"/>
    <col min="1029" max="1029" width="9.42578125" style="1" customWidth="1"/>
    <col min="1030" max="1030" width="7.7109375" style="1" customWidth="1"/>
    <col min="1031" max="1031" width="8.42578125" style="1" customWidth="1"/>
    <col min="1032" max="1032" width="17.28515625" style="1" customWidth="1"/>
    <col min="1033" max="1280" width="9.140625" style="1"/>
    <col min="1281" max="1281" width="32.7109375" style="1" customWidth="1"/>
    <col min="1282" max="1282" width="7.7109375" style="1" customWidth="1"/>
    <col min="1283" max="1283" width="8" style="1" customWidth="1"/>
    <col min="1284" max="1284" width="8.140625" style="1" customWidth="1"/>
    <col min="1285" max="1285" width="9.42578125" style="1" customWidth="1"/>
    <col min="1286" max="1286" width="7.7109375" style="1" customWidth="1"/>
    <col min="1287" max="1287" width="8.42578125" style="1" customWidth="1"/>
    <col min="1288" max="1288" width="17.28515625" style="1" customWidth="1"/>
    <col min="1289" max="1536" width="9.140625" style="1"/>
    <col min="1537" max="1537" width="32.7109375" style="1" customWidth="1"/>
    <col min="1538" max="1538" width="7.7109375" style="1" customWidth="1"/>
    <col min="1539" max="1539" width="8" style="1" customWidth="1"/>
    <col min="1540" max="1540" width="8.140625" style="1" customWidth="1"/>
    <col min="1541" max="1541" width="9.42578125" style="1" customWidth="1"/>
    <col min="1542" max="1542" width="7.7109375" style="1" customWidth="1"/>
    <col min="1543" max="1543" width="8.42578125" style="1" customWidth="1"/>
    <col min="1544" max="1544" width="17.28515625" style="1" customWidth="1"/>
    <col min="1545" max="1792" width="9.140625" style="1"/>
    <col min="1793" max="1793" width="32.7109375" style="1" customWidth="1"/>
    <col min="1794" max="1794" width="7.7109375" style="1" customWidth="1"/>
    <col min="1795" max="1795" width="8" style="1" customWidth="1"/>
    <col min="1796" max="1796" width="8.140625" style="1" customWidth="1"/>
    <col min="1797" max="1797" width="9.42578125" style="1" customWidth="1"/>
    <col min="1798" max="1798" width="7.7109375" style="1" customWidth="1"/>
    <col min="1799" max="1799" width="8.42578125" style="1" customWidth="1"/>
    <col min="1800" max="1800" width="17.28515625" style="1" customWidth="1"/>
    <col min="1801" max="2048" width="9.140625" style="1"/>
    <col min="2049" max="2049" width="32.7109375" style="1" customWidth="1"/>
    <col min="2050" max="2050" width="7.7109375" style="1" customWidth="1"/>
    <col min="2051" max="2051" width="8" style="1" customWidth="1"/>
    <col min="2052" max="2052" width="8.140625" style="1" customWidth="1"/>
    <col min="2053" max="2053" width="9.42578125" style="1" customWidth="1"/>
    <col min="2054" max="2054" width="7.7109375" style="1" customWidth="1"/>
    <col min="2055" max="2055" width="8.42578125" style="1" customWidth="1"/>
    <col min="2056" max="2056" width="17.28515625" style="1" customWidth="1"/>
    <col min="2057" max="2304" width="9.140625" style="1"/>
    <col min="2305" max="2305" width="32.7109375" style="1" customWidth="1"/>
    <col min="2306" max="2306" width="7.7109375" style="1" customWidth="1"/>
    <col min="2307" max="2307" width="8" style="1" customWidth="1"/>
    <col min="2308" max="2308" width="8.140625" style="1" customWidth="1"/>
    <col min="2309" max="2309" width="9.42578125" style="1" customWidth="1"/>
    <col min="2310" max="2310" width="7.7109375" style="1" customWidth="1"/>
    <col min="2311" max="2311" width="8.42578125" style="1" customWidth="1"/>
    <col min="2312" max="2312" width="17.28515625" style="1" customWidth="1"/>
    <col min="2313" max="2560" width="9.140625" style="1"/>
    <col min="2561" max="2561" width="32.7109375" style="1" customWidth="1"/>
    <col min="2562" max="2562" width="7.7109375" style="1" customWidth="1"/>
    <col min="2563" max="2563" width="8" style="1" customWidth="1"/>
    <col min="2564" max="2564" width="8.140625" style="1" customWidth="1"/>
    <col min="2565" max="2565" width="9.42578125" style="1" customWidth="1"/>
    <col min="2566" max="2566" width="7.7109375" style="1" customWidth="1"/>
    <col min="2567" max="2567" width="8.42578125" style="1" customWidth="1"/>
    <col min="2568" max="2568" width="17.28515625" style="1" customWidth="1"/>
    <col min="2569" max="2816" width="9.140625" style="1"/>
    <col min="2817" max="2817" width="32.7109375" style="1" customWidth="1"/>
    <col min="2818" max="2818" width="7.7109375" style="1" customWidth="1"/>
    <col min="2819" max="2819" width="8" style="1" customWidth="1"/>
    <col min="2820" max="2820" width="8.140625" style="1" customWidth="1"/>
    <col min="2821" max="2821" width="9.42578125" style="1" customWidth="1"/>
    <col min="2822" max="2822" width="7.7109375" style="1" customWidth="1"/>
    <col min="2823" max="2823" width="8.42578125" style="1" customWidth="1"/>
    <col min="2824" max="2824" width="17.28515625" style="1" customWidth="1"/>
    <col min="2825" max="3072" width="9.140625" style="1"/>
    <col min="3073" max="3073" width="32.7109375" style="1" customWidth="1"/>
    <col min="3074" max="3074" width="7.7109375" style="1" customWidth="1"/>
    <col min="3075" max="3075" width="8" style="1" customWidth="1"/>
    <col min="3076" max="3076" width="8.140625" style="1" customWidth="1"/>
    <col min="3077" max="3077" width="9.42578125" style="1" customWidth="1"/>
    <col min="3078" max="3078" width="7.7109375" style="1" customWidth="1"/>
    <col min="3079" max="3079" width="8.42578125" style="1" customWidth="1"/>
    <col min="3080" max="3080" width="17.28515625" style="1" customWidth="1"/>
    <col min="3081" max="3328" width="9.140625" style="1"/>
    <col min="3329" max="3329" width="32.7109375" style="1" customWidth="1"/>
    <col min="3330" max="3330" width="7.7109375" style="1" customWidth="1"/>
    <col min="3331" max="3331" width="8" style="1" customWidth="1"/>
    <col min="3332" max="3332" width="8.140625" style="1" customWidth="1"/>
    <col min="3333" max="3333" width="9.42578125" style="1" customWidth="1"/>
    <col min="3334" max="3334" width="7.7109375" style="1" customWidth="1"/>
    <col min="3335" max="3335" width="8.42578125" style="1" customWidth="1"/>
    <col min="3336" max="3336" width="17.28515625" style="1" customWidth="1"/>
    <col min="3337" max="3584" width="9.140625" style="1"/>
    <col min="3585" max="3585" width="32.7109375" style="1" customWidth="1"/>
    <col min="3586" max="3586" width="7.7109375" style="1" customWidth="1"/>
    <col min="3587" max="3587" width="8" style="1" customWidth="1"/>
    <col min="3588" max="3588" width="8.140625" style="1" customWidth="1"/>
    <col min="3589" max="3589" width="9.42578125" style="1" customWidth="1"/>
    <col min="3590" max="3590" width="7.7109375" style="1" customWidth="1"/>
    <col min="3591" max="3591" width="8.42578125" style="1" customWidth="1"/>
    <col min="3592" max="3592" width="17.28515625" style="1" customWidth="1"/>
    <col min="3593" max="3840" width="9.140625" style="1"/>
    <col min="3841" max="3841" width="32.7109375" style="1" customWidth="1"/>
    <col min="3842" max="3842" width="7.7109375" style="1" customWidth="1"/>
    <col min="3843" max="3843" width="8" style="1" customWidth="1"/>
    <col min="3844" max="3844" width="8.140625" style="1" customWidth="1"/>
    <col min="3845" max="3845" width="9.42578125" style="1" customWidth="1"/>
    <col min="3846" max="3846" width="7.7109375" style="1" customWidth="1"/>
    <col min="3847" max="3847" width="8.42578125" style="1" customWidth="1"/>
    <col min="3848" max="3848" width="17.28515625" style="1" customWidth="1"/>
    <col min="3849" max="4096" width="9.140625" style="1"/>
    <col min="4097" max="4097" width="32.7109375" style="1" customWidth="1"/>
    <col min="4098" max="4098" width="7.7109375" style="1" customWidth="1"/>
    <col min="4099" max="4099" width="8" style="1" customWidth="1"/>
    <col min="4100" max="4100" width="8.140625" style="1" customWidth="1"/>
    <col min="4101" max="4101" width="9.42578125" style="1" customWidth="1"/>
    <col min="4102" max="4102" width="7.7109375" style="1" customWidth="1"/>
    <col min="4103" max="4103" width="8.42578125" style="1" customWidth="1"/>
    <col min="4104" max="4104" width="17.28515625" style="1" customWidth="1"/>
    <col min="4105" max="4352" width="9.140625" style="1"/>
    <col min="4353" max="4353" width="32.7109375" style="1" customWidth="1"/>
    <col min="4354" max="4354" width="7.7109375" style="1" customWidth="1"/>
    <col min="4355" max="4355" width="8" style="1" customWidth="1"/>
    <col min="4356" max="4356" width="8.140625" style="1" customWidth="1"/>
    <col min="4357" max="4357" width="9.42578125" style="1" customWidth="1"/>
    <col min="4358" max="4358" width="7.7109375" style="1" customWidth="1"/>
    <col min="4359" max="4359" width="8.42578125" style="1" customWidth="1"/>
    <col min="4360" max="4360" width="17.28515625" style="1" customWidth="1"/>
    <col min="4361" max="4608" width="9.140625" style="1"/>
    <col min="4609" max="4609" width="32.7109375" style="1" customWidth="1"/>
    <col min="4610" max="4610" width="7.7109375" style="1" customWidth="1"/>
    <col min="4611" max="4611" width="8" style="1" customWidth="1"/>
    <col min="4612" max="4612" width="8.140625" style="1" customWidth="1"/>
    <col min="4613" max="4613" width="9.42578125" style="1" customWidth="1"/>
    <col min="4614" max="4614" width="7.7109375" style="1" customWidth="1"/>
    <col min="4615" max="4615" width="8.42578125" style="1" customWidth="1"/>
    <col min="4616" max="4616" width="17.28515625" style="1" customWidth="1"/>
    <col min="4617" max="4864" width="9.140625" style="1"/>
    <col min="4865" max="4865" width="32.7109375" style="1" customWidth="1"/>
    <col min="4866" max="4866" width="7.7109375" style="1" customWidth="1"/>
    <col min="4867" max="4867" width="8" style="1" customWidth="1"/>
    <col min="4868" max="4868" width="8.140625" style="1" customWidth="1"/>
    <col min="4869" max="4869" width="9.42578125" style="1" customWidth="1"/>
    <col min="4870" max="4870" width="7.7109375" style="1" customWidth="1"/>
    <col min="4871" max="4871" width="8.42578125" style="1" customWidth="1"/>
    <col min="4872" max="4872" width="17.28515625" style="1" customWidth="1"/>
    <col min="4873" max="5120" width="9.140625" style="1"/>
    <col min="5121" max="5121" width="32.7109375" style="1" customWidth="1"/>
    <col min="5122" max="5122" width="7.7109375" style="1" customWidth="1"/>
    <col min="5123" max="5123" width="8" style="1" customWidth="1"/>
    <col min="5124" max="5124" width="8.140625" style="1" customWidth="1"/>
    <col min="5125" max="5125" width="9.42578125" style="1" customWidth="1"/>
    <col min="5126" max="5126" width="7.7109375" style="1" customWidth="1"/>
    <col min="5127" max="5127" width="8.42578125" style="1" customWidth="1"/>
    <col min="5128" max="5128" width="17.28515625" style="1" customWidth="1"/>
    <col min="5129" max="5376" width="9.140625" style="1"/>
    <col min="5377" max="5377" width="32.7109375" style="1" customWidth="1"/>
    <col min="5378" max="5378" width="7.7109375" style="1" customWidth="1"/>
    <col min="5379" max="5379" width="8" style="1" customWidth="1"/>
    <col min="5380" max="5380" width="8.140625" style="1" customWidth="1"/>
    <col min="5381" max="5381" width="9.42578125" style="1" customWidth="1"/>
    <col min="5382" max="5382" width="7.7109375" style="1" customWidth="1"/>
    <col min="5383" max="5383" width="8.42578125" style="1" customWidth="1"/>
    <col min="5384" max="5384" width="17.28515625" style="1" customWidth="1"/>
    <col min="5385" max="5632" width="9.140625" style="1"/>
    <col min="5633" max="5633" width="32.7109375" style="1" customWidth="1"/>
    <col min="5634" max="5634" width="7.7109375" style="1" customWidth="1"/>
    <col min="5635" max="5635" width="8" style="1" customWidth="1"/>
    <col min="5636" max="5636" width="8.140625" style="1" customWidth="1"/>
    <col min="5637" max="5637" width="9.42578125" style="1" customWidth="1"/>
    <col min="5638" max="5638" width="7.7109375" style="1" customWidth="1"/>
    <col min="5639" max="5639" width="8.42578125" style="1" customWidth="1"/>
    <col min="5640" max="5640" width="17.28515625" style="1" customWidth="1"/>
    <col min="5641" max="5888" width="9.140625" style="1"/>
    <col min="5889" max="5889" width="32.7109375" style="1" customWidth="1"/>
    <col min="5890" max="5890" width="7.7109375" style="1" customWidth="1"/>
    <col min="5891" max="5891" width="8" style="1" customWidth="1"/>
    <col min="5892" max="5892" width="8.140625" style="1" customWidth="1"/>
    <col min="5893" max="5893" width="9.42578125" style="1" customWidth="1"/>
    <col min="5894" max="5894" width="7.7109375" style="1" customWidth="1"/>
    <col min="5895" max="5895" width="8.42578125" style="1" customWidth="1"/>
    <col min="5896" max="5896" width="17.28515625" style="1" customWidth="1"/>
    <col min="5897" max="6144" width="9.140625" style="1"/>
    <col min="6145" max="6145" width="32.7109375" style="1" customWidth="1"/>
    <col min="6146" max="6146" width="7.7109375" style="1" customWidth="1"/>
    <col min="6147" max="6147" width="8" style="1" customWidth="1"/>
    <col min="6148" max="6148" width="8.140625" style="1" customWidth="1"/>
    <col min="6149" max="6149" width="9.42578125" style="1" customWidth="1"/>
    <col min="6150" max="6150" width="7.7109375" style="1" customWidth="1"/>
    <col min="6151" max="6151" width="8.42578125" style="1" customWidth="1"/>
    <col min="6152" max="6152" width="17.28515625" style="1" customWidth="1"/>
    <col min="6153" max="6400" width="9.140625" style="1"/>
    <col min="6401" max="6401" width="32.7109375" style="1" customWidth="1"/>
    <col min="6402" max="6402" width="7.7109375" style="1" customWidth="1"/>
    <col min="6403" max="6403" width="8" style="1" customWidth="1"/>
    <col min="6404" max="6404" width="8.140625" style="1" customWidth="1"/>
    <col min="6405" max="6405" width="9.42578125" style="1" customWidth="1"/>
    <col min="6406" max="6406" width="7.7109375" style="1" customWidth="1"/>
    <col min="6407" max="6407" width="8.42578125" style="1" customWidth="1"/>
    <col min="6408" max="6408" width="17.28515625" style="1" customWidth="1"/>
    <col min="6409" max="6656" width="9.140625" style="1"/>
    <col min="6657" max="6657" width="32.7109375" style="1" customWidth="1"/>
    <col min="6658" max="6658" width="7.7109375" style="1" customWidth="1"/>
    <col min="6659" max="6659" width="8" style="1" customWidth="1"/>
    <col min="6660" max="6660" width="8.140625" style="1" customWidth="1"/>
    <col min="6661" max="6661" width="9.42578125" style="1" customWidth="1"/>
    <col min="6662" max="6662" width="7.7109375" style="1" customWidth="1"/>
    <col min="6663" max="6663" width="8.42578125" style="1" customWidth="1"/>
    <col min="6664" max="6664" width="17.28515625" style="1" customWidth="1"/>
    <col min="6665" max="6912" width="9.140625" style="1"/>
    <col min="6913" max="6913" width="32.7109375" style="1" customWidth="1"/>
    <col min="6914" max="6914" width="7.7109375" style="1" customWidth="1"/>
    <col min="6915" max="6915" width="8" style="1" customWidth="1"/>
    <col min="6916" max="6916" width="8.140625" style="1" customWidth="1"/>
    <col min="6917" max="6917" width="9.42578125" style="1" customWidth="1"/>
    <col min="6918" max="6918" width="7.7109375" style="1" customWidth="1"/>
    <col min="6919" max="6919" width="8.42578125" style="1" customWidth="1"/>
    <col min="6920" max="6920" width="17.28515625" style="1" customWidth="1"/>
    <col min="6921" max="7168" width="9.140625" style="1"/>
    <col min="7169" max="7169" width="32.7109375" style="1" customWidth="1"/>
    <col min="7170" max="7170" width="7.7109375" style="1" customWidth="1"/>
    <col min="7171" max="7171" width="8" style="1" customWidth="1"/>
    <col min="7172" max="7172" width="8.140625" style="1" customWidth="1"/>
    <col min="7173" max="7173" width="9.42578125" style="1" customWidth="1"/>
    <col min="7174" max="7174" width="7.7109375" style="1" customWidth="1"/>
    <col min="7175" max="7175" width="8.42578125" style="1" customWidth="1"/>
    <col min="7176" max="7176" width="17.28515625" style="1" customWidth="1"/>
    <col min="7177" max="7424" width="9.140625" style="1"/>
    <col min="7425" max="7425" width="32.7109375" style="1" customWidth="1"/>
    <col min="7426" max="7426" width="7.7109375" style="1" customWidth="1"/>
    <col min="7427" max="7427" width="8" style="1" customWidth="1"/>
    <col min="7428" max="7428" width="8.140625" style="1" customWidth="1"/>
    <col min="7429" max="7429" width="9.42578125" style="1" customWidth="1"/>
    <col min="7430" max="7430" width="7.7109375" style="1" customWidth="1"/>
    <col min="7431" max="7431" width="8.42578125" style="1" customWidth="1"/>
    <col min="7432" max="7432" width="17.28515625" style="1" customWidth="1"/>
    <col min="7433" max="7680" width="9.140625" style="1"/>
    <col min="7681" max="7681" width="32.7109375" style="1" customWidth="1"/>
    <col min="7682" max="7682" width="7.7109375" style="1" customWidth="1"/>
    <col min="7683" max="7683" width="8" style="1" customWidth="1"/>
    <col min="7684" max="7684" width="8.140625" style="1" customWidth="1"/>
    <col min="7685" max="7685" width="9.42578125" style="1" customWidth="1"/>
    <col min="7686" max="7686" width="7.7109375" style="1" customWidth="1"/>
    <col min="7687" max="7687" width="8.42578125" style="1" customWidth="1"/>
    <col min="7688" max="7688" width="17.28515625" style="1" customWidth="1"/>
    <col min="7689" max="7936" width="9.140625" style="1"/>
    <col min="7937" max="7937" width="32.7109375" style="1" customWidth="1"/>
    <col min="7938" max="7938" width="7.7109375" style="1" customWidth="1"/>
    <col min="7939" max="7939" width="8" style="1" customWidth="1"/>
    <col min="7940" max="7940" width="8.140625" style="1" customWidth="1"/>
    <col min="7941" max="7941" width="9.42578125" style="1" customWidth="1"/>
    <col min="7942" max="7942" width="7.7109375" style="1" customWidth="1"/>
    <col min="7943" max="7943" width="8.42578125" style="1" customWidth="1"/>
    <col min="7944" max="7944" width="17.28515625" style="1" customWidth="1"/>
    <col min="7945" max="8192" width="9.140625" style="1"/>
    <col min="8193" max="8193" width="32.7109375" style="1" customWidth="1"/>
    <col min="8194" max="8194" width="7.7109375" style="1" customWidth="1"/>
    <col min="8195" max="8195" width="8" style="1" customWidth="1"/>
    <col min="8196" max="8196" width="8.140625" style="1" customWidth="1"/>
    <col min="8197" max="8197" width="9.42578125" style="1" customWidth="1"/>
    <col min="8198" max="8198" width="7.7109375" style="1" customWidth="1"/>
    <col min="8199" max="8199" width="8.42578125" style="1" customWidth="1"/>
    <col min="8200" max="8200" width="17.28515625" style="1" customWidth="1"/>
    <col min="8201" max="8448" width="9.140625" style="1"/>
    <col min="8449" max="8449" width="32.7109375" style="1" customWidth="1"/>
    <col min="8450" max="8450" width="7.7109375" style="1" customWidth="1"/>
    <col min="8451" max="8451" width="8" style="1" customWidth="1"/>
    <col min="8452" max="8452" width="8.140625" style="1" customWidth="1"/>
    <col min="8453" max="8453" width="9.42578125" style="1" customWidth="1"/>
    <col min="8454" max="8454" width="7.7109375" style="1" customWidth="1"/>
    <col min="8455" max="8455" width="8.42578125" style="1" customWidth="1"/>
    <col min="8456" max="8456" width="17.28515625" style="1" customWidth="1"/>
    <col min="8457" max="8704" width="9.140625" style="1"/>
    <col min="8705" max="8705" width="32.7109375" style="1" customWidth="1"/>
    <col min="8706" max="8706" width="7.7109375" style="1" customWidth="1"/>
    <col min="8707" max="8707" width="8" style="1" customWidth="1"/>
    <col min="8708" max="8708" width="8.140625" style="1" customWidth="1"/>
    <col min="8709" max="8709" width="9.42578125" style="1" customWidth="1"/>
    <col min="8710" max="8710" width="7.7109375" style="1" customWidth="1"/>
    <col min="8711" max="8711" width="8.42578125" style="1" customWidth="1"/>
    <col min="8712" max="8712" width="17.28515625" style="1" customWidth="1"/>
    <col min="8713" max="8960" width="9.140625" style="1"/>
    <col min="8961" max="8961" width="32.7109375" style="1" customWidth="1"/>
    <col min="8962" max="8962" width="7.7109375" style="1" customWidth="1"/>
    <col min="8963" max="8963" width="8" style="1" customWidth="1"/>
    <col min="8964" max="8964" width="8.140625" style="1" customWidth="1"/>
    <col min="8965" max="8965" width="9.42578125" style="1" customWidth="1"/>
    <col min="8966" max="8966" width="7.7109375" style="1" customWidth="1"/>
    <col min="8967" max="8967" width="8.42578125" style="1" customWidth="1"/>
    <col min="8968" max="8968" width="17.28515625" style="1" customWidth="1"/>
    <col min="8969" max="9216" width="9.140625" style="1"/>
    <col min="9217" max="9217" width="32.7109375" style="1" customWidth="1"/>
    <col min="9218" max="9218" width="7.7109375" style="1" customWidth="1"/>
    <col min="9219" max="9219" width="8" style="1" customWidth="1"/>
    <col min="9220" max="9220" width="8.140625" style="1" customWidth="1"/>
    <col min="9221" max="9221" width="9.42578125" style="1" customWidth="1"/>
    <col min="9222" max="9222" width="7.7109375" style="1" customWidth="1"/>
    <col min="9223" max="9223" width="8.42578125" style="1" customWidth="1"/>
    <col min="9224" max="9224" width="17.28515625" style="1" customWidth="1"/>
    <col min="9225" max="9472" width="9.140625" style="1"/>
    <col min="9473" max="9473" width="32.7109375" style="1" customWidth="1"/>
    <col min="9474" max="9474" width="7.7109375" style="1" customWidth="1"/>
    <col min="9475" max="9475" width="8" style="1" customWidth="1"/>
    <col min="9476" max="9476" width="8.140625" style="1" customWidth="1"/>
    <col min="9477" max="9477" width="9.42578125" style="1" customWidth="1"/>
    <col min="9478" max="9478" width="7.7109375" style="1" customWidth="1"/>
    <col min="9479" max="9479" width="8.42578125" style="1" customWidth="1"/>
    <col min="9480" max="9480" width="17.28515625" style="1" customWidth="1"/>
    <col min="9481" max="9728" width="9.140625" style="1"/>
    <col min="9729" max="9729" width="32.7109375" style="1" customWidth="1"/>
    <col min="9730" max="9730" width="7.7109375" style="1" customWidth="1"/>
    <col min="9731" max="9731" width="8" style="1" customWidth="1"/>
    <col min="9732" max="9732" width="8.140625" style="1" customWidth="1"/>
    <col min="9733" max="9733" width="9.42578125" style="1" customWidth="1"/>
    <col min="9734" max="9734" width="7.7109375" style="1" customWidth="1"/>
    <col min="9735" max="9735" width="8.42578125" style="1" customWidth="1"/>
    <col min="9736" max="9736" width="17.28515625" style="1" customWidth="1"/>
    <col min="9737" max="9984" width="9.140625" style="1"/>
    <col min="9985" max="9985" width="32.7109375" style="1" customWidth="1"/>
    <col min="9986" max="9986" width="7.7109375" style="1" customWidth="1"/>
    <col min="9987" max="9987" width="8" style="1" customWidth="1"/>
    <col min="9988" max="9988" width="8.140625" style="1" customWidth="1"/>
    <col min="9989" max="9989" width="9.42578125" style="1" customWidth="1"/>
    <col min="9990" max="9990" width="7.7109375" style="1" customWidth="1"/>
    <col min="9991" max="9991" width="8.42578125" style="1" customWidth="1"/>
    <col min="9992" max="9992" width="17.28515625" style="1" customWidth="1"/>
    <col min="9993" max="10240" width="9.140625" style="1"/>
    <col min="10241" max="10241" width="32.7109375" style="1" customWidth="1"/>
    <col min="10242" max="10242" width="7.7109375" style="1" customWidth="1"/>
    <col min="10243" max="10243" width="8" style="1" customWidth="1"/>
    <col min="10244" max="10244" width="8.140625" style="1" customWidth="1"/>
    <col min="10245" max="10245" width="9.42578125" style="1" customWidth="1"/>
    <col min="10246" max="10246" width="7.7109375" style="1" customWidth="1"/>
    <col min="10247" max="10247" width="8.42578125" style="1" customWidth="1"/>
    <col min="10248" max="10248" width="17.28515625" style="1" customWidth="1"/>
    <col min="10249" max="10496" width="9.140625" style="1"/>
    <col min="10497" max="10497" width="32.7109375" style="1" customWidth="1"/>
    <col min="10498" max="10498" width="7.7109375" style="1" customWidth="1"/>
    <col min="10499" max="10499" width="8" style="1" customWidth="1"/>
    <col min="10500" max="10500" width="8.140625" style="1" customWidth="1"/>
    <col min="10501" max="10501" width="9.42578125" style="1" customWidth="1"/>
    <col min="10502" max="10502" width="7.7109375" style="1" customWidth="1"/>
    <col min="10503" max="10503" width="8.42578125" style="1" customWidth="1"/>
    <col min="10504" max="10504" width="17.28515625" style="1" customWidth="1"/>
    <col min="10505" max="10752" width="9.140625" style="1"/>
    <col min="10753" max="10753" width="32.7109375" style="1" customWidth="1"/>
    <col min="10754" max="10754" width="7.7109375" style="1" customWidth="1"/>
    <col min="10755" max="10755" width="8" style="1" customWidth="1"/>
    <col min="10756" max="10756" width="8.140625" style="1" customWidth="1"/>
    <col min="10757" max="10757" width="9.42578125" style="1" customWidth="1"/>
    <col min="10758" max="10758" width="7.7109375" style="1" customWidth="1"/>
    <col min="10759" max="10759" width="8.42578125" style="1" customWidth="1"/>
    <col min="10760" max="10760" width="17.28515625" style="1" customWidth="1"/>
    <col min="10761" max="11008" width="9.140625" style="1"/>
    <col min="11009" max="11009" width="32.7109375" style="1" customWidth="1"/>
    <col min="11010" max="11010" width="7.7109375" style="1" customWidth="1"/>
    <col min="11011" max="11011" width="8" style="1" customWidth="1"/>
    <col min="11012" max="11012" width="8.140625" style="1" customWidth="1"/>
    <col min="11013" max="11013" width="9.42578125" style="1" customWidth="1"/>
    <col min="11014" max="11014" width="7.7109375" style="1" customWidth="1"/>
    <col min="11015" max="11015" width="8.42578125" style="1" customWidth="1"/>
    <col min="11016" max="11016" width="17.28515625" style="1" customWidth="1"/>
    <col min="11017" max="11264" width="9.140625" style="1"/>
    <col min="11265" max="11265" width="32.7109375" style="1" customWidth="1"/>
    <col min="11266" max="11266" width="7.7109375" style="1" customWidth="1"/>
    <col min="11267" max="11267" width="8" style="1" customWidth="1"/>
    <col min="11268" max="11268" width="8.140625" style="1" customWidth="1"/>
    <col min="11269" max="11269" width="9.42578125" style="1" customWidth="1"/>
    <col min="11270" max="11270" width="7.7109375" style="1" customWidth="1"/>
    <col min="11271" max="11271" width="8.42578125" style="1" customWidth="1"/>
    <col min="11272" max="11272" width="17.28515625" style="1" customWidth="1"/>
    <col min="11273" max="11520" width="9.140625" style="1"/>
    <col min="11521" max="11521" width="32.7109375" style="1" customWidth="1"/>
    <col min="11522" max="11522" width="7.7109375" style="1" customWidth="1"/>
    <col min="11523" max="11523" width="8" style="1" customWidth="1"/>
    <col min="11524" max="11524" width="8.140625" style="1" customWidth="1"/>
    <col min="11525" max="11525" width="9.42578125" style="1" customWidth="1"/>
    <col min="11526" max="11526" width="7.7109375" style="1" customWidth="1"/>
    <col min="11527" max="11527" width="8.42578125" style="1" customWidth="1"/>
    <col min="11528" max="11528" width="17.28515625" style="1" customWidth="1"/>
    <col min="11529" max="11776" width="9.140625" style="1"/>
    <col min="11777" max="11777" width="32.7109375" style="1" customWidth="1"/>
    <col min="11778" max="11778" width="7.7109375" style="1" customWidth="1"/>
    <col min="11779" max="11779" width="8" style="1" customWidth="1"/>
    <col min="11780" max="11780" width="8.140625" style="1" customWidth="1"/>
    <col min="11781" max="11781" width="9.42578125" style="1" customWidth="1"/>
    <col min="11782" max="11782" width="7.7109375" style="1" customWidth="1"/>
    <col min="11783" max="11783" width="8.42578125" style="1" customWidth="1"/>
    <col min="11784" max="11784" width="17.28515625" style="1" customWidth="1"/>
    <col min="11785" max="12032" width="9.140625" style="1"/>
    <col min="12033" max="12033" width="32.7109375" style="1" customWidth="1"/>
    <col min="12034" max="12034" width="7.7109375" style="1" customWidth="1"/>
    <col min="12035" max="12035" width="8" style="1" customWidth="1"/>
    <col min="12036" max="12036" width="8.140625" style="1" customWidth="1"/>
    <col min="12037" max="12037" width="9.42578125" style="1" customWidth="1"/>
    <col min="12038" max="12038" width="7.7109375" style="1" customWidth="1"/>
    <col min="12039" max="12039" width="8.42578125" style="1" customWidth="1"/>
    <col min="12040" max="12040" width="17.28515625" style="1" customWidth="1"/>
    <col min="12041" max="12288" width="9.140625" style="1"/>
    <col min="12289" max="12289" width="32.7109375" style="1" customWidth="1"/>
    <col min="12290" max="12290" width="7.7109375" style="1" customWidth="1"/>
    <col min="12291" max="12291" width="8" style="1" customWidth="1"/>
    <col min="12292" max="12292" width="8.140625" style="1" customWidth="1"/>
    <col min="12293" max="12293" width="9.42578125" style="1" customWidth="1"/>
    <col min="12294" max="12294" width="7.7109375" style="1" customWidth="1"/>
    <col min="12295" max="12295" width="8.42578125" style="1" customWidth="1"/>
    <col min="12296" max="12296" width="17.28515625" style="1" customWidth="1"/>
    <col min="12297" max="12544" width="9.140625" style="1"/>
    <col min="12545" max="12545" width="32.7109375" style="1" customWidth="1"/>
    <col min="12546" max="12546" width="7.7109375" style="1" customWidth="1"/>
    <col min="12547" max="12547" width="8" style="1" customWidth="1"/>
    <col min="12548" max="12548" width="8.140625" style="1" customWidth="1"/>
    <col min="12549" max="12549" width="9.42578125" style="1" customWidth="1"/>
    <col min="12550" max="12550" width="7.7109375" style="1" customWidth="1"/>
    <col min="12551" max="12551" width="8.42578125" style="1" customWidth="1"/>
    <col min="12552" max="12552" width="17.28515625" style="1" customWidth="1"/>
    <col min="12553" max="12800" width="9.140625" style="1"/>
    <col min="12801" max="12801" width="32.7109375" style="1" customWidth="1"/>
    <col min="12802" max="12802" width="7.7109375" style="1" customWidth="1"/>
    <col min="12803" max="12803" width="8" style="1" customWidth="1"/>
    <col min="12804" max="12804" width="8.140625" style="1" customWidth="1"/>
    <col min="12805" max="12805" width="9.42578125" style="1" customWidth="1"/>
    <col min="12806" max="12806" width="7.7109375" style="1" customWidth="1"/>
    <col min="12807" max="12807" width="8.42578125" style="1" customWidth="1"/>
    <col min="12808" max="12808" width="17.28515625" style="1" customWidth="1"/>
    <col min="12809" max="13056" width="9.140625" style="1"/>
    <col min="13057" max="13057" width="32.7109375" style="1" customWidth="1"/>
    <col min="13058" max="13058" width="7.7109375" style="1" customWidth="1"/>
    <col min="13059" max="13059" width="8" style="1" customWidth="1"/>
    <col min="13060" max="13060" width="8.140625" style="1" customWidth="1"/>
    <col min="13061" max="13061" width="9.42578125" style="1" customWidth="1"/>
    <col min="13062" max="13062" width="7.7109375" style="1" customWidth="1"/>
    <col min="13063" max="13063" width="8.42578125" style="1" customWidth="1"/>
    <col min="13064" max="13064" width="17.28515625" style="1" customWidth="1"/>
    <col min="13065" max="13312" width="9.140625" style="1"/>
    <col min="13313" max="13313" width="32.7109375" style="1" customWidth="1"/>
    <col min="13314" max="13314" width="7.7109375" style="1" customWidth="1"/>
    <col min="13315" max="13315" width="8" style="1" customWidth="1"/>
    <col min="13316" max="13316" width="8.140625" style="1" customWidth="1"/>
    <col min="13317" max="13317" width="9.42578125" style="1" customWidth="1"/>
    <col min="13318" max="13318" width="7.7109375" style="1" customWidth="1"/>
    <col min="13319" max="13319" width="8.42578125" style="1" customWidth="1"/>
    <col min="13320" max="13320" width="17.28515625" style="1" customWidth="1"/>
    <col min="13321" max="13568" width="9.140625" style="1"/>
    <col min="13569" max="13569" width="32.7109375" style="1" customWidth="1"/>
    <col min="13570" max="13570" width="7.7109375" style="1" customWidth="1"/>
    <col min="13571" max="13571" width="8" style="1" customWidth="1"/>
    <col min="13572" max="13572" width="8.140625" style="1" customWidth="1"/>
    <col min="13573" max="13573" width="9.42578125" style="1" customWidth="1"/>
    <col min="13574" max="13574" width="7.7109375" style="1" customWidth="1"/>
    <col min="13575" max="13575" width="8.42578125" style="1" customWidth="1"/>
    <col min="13576" max="13576" width="17.28515625" style="1" customWidth="1"/>
    <col min="13577" max="13824" width="9.140625" style="1"/>
    <col min="13825" max="13825" width="32.7109375" style="1" customWidth="1"/>
    <col min="13826" max="13826" width="7.7109375" style="1" customWidth="1"/>
    <col min="13827" max="13827" width="8" style="1" customWidth="1"/>
    <col min="13828" max="13828" width="8.140625" style="1" customWidth="1"/>
    <col min="13829" max="13829" width="9.42578125" style="1" customWidth="1"/>
    <col min="13830" max="13830" width="7.7109375" style="1" customWidth="1"/>
    <col min="13831" max="13831" width="8.42578125" style="1" customWidth="1"/>
    <col min="13832" max="13832" width="17.28515625" style="1" customWidth="1"/>
    <col min="13833" max="14080" width="9.140625" style="1"/>
    <col min="14081" max="14081" width="32.7109375" style="1" customWidth="1"/>
    <col min="14082" max="14082" width="7.7109375" style="1" customWidth="1"/>
    <col min="14083" max="14083" width="8" style="1" customWidth="1"/>
    <col min="14084" max="14084" width="8.140625" style="1" customWidth="1"/>
    <col min="14085" max="14085" width="9.42578125" style="1" customWidth="1"/>
    <col min="14086" max="14086" width="7.7109375" style="1" customWidth="1"/>
    <col min="14087" max="14087" width="8.42578125" style="1" customWidth="1"/>
    <col min="14088" max="14088" width="17.28515625" style="1" customWidth="1"/>
    <col min="14089" max="14336" width="9.140625" style="1"/>
    <col min="14337" max="14337" width="32.7109375" style="1" customWidth="1"/>
    <col min="14338" max="14338" width="7.7109375" style="1" customWidth="1"/>
    <col min="14339" max="14339" width="8" style="1" customWidth="1"/>
    <col min="14340" max="14340" width="8.140625" style="1" customWidth="1"/>
    <col min="14341" max="14341" width="9.42578125" style="1" customWidth="1"/>
    <col min="14342" max="14342" width="7.7109375" style="1" customWidth="1"/>
    <col min="14343" max="14343" width="8.42578125" style="1" customWidth="1"/>
    <col min="14344" max="14344" width="17.28515625" style="1" customWidth="1"/>
    <col min="14345" max="14592" width="9.140625" style="1"/>
    <col min="14593" max="14593" width="32.7109375" style="1" customWidth="1"/>
    <col min="14594" max="14594" width="7.7109375" style="1" customWidth="1"/>
    <col min="14595" max="14595" width="8" style="1" customWidth="1"/>
    <col min="14596" max="14596" width="8.140625" style="1" customWidth="1"/>
    <col min="14597" max="14597" width="9.42578125" style="1" customWidth="1"/>
    <col min="14598" max="14598" width="7.7109375" style="1" customWidth="1"/>
    <col min="14599" max="14599" width="8.42578125" style="1" customWidth="1"/>
    <col min="14600" max="14600" width="17.28515625" style="1" customWidth="1"/>
    <col min="14601" max="14848" width="9.140625" style="1"/>
    <col min="14849" max="14849" width="32.7109375" style="1" customWidth="1"/>
    <col min="14850" max="14850" width="7.7109375" style="1" customWidth="1"/>
    <col min="14851" max="14851" width="8" style="1" customWidth="1"/>
    <col min="14852" max="14852" width="8.140625" style="1" customWidth="1"/>
    <col min="14853" max="14853" width="9.42578125" style="1" customWidth="1"/>
    <col min="14854" max="14854" width="7.7109375" style="1" customWidth="1"/>
    <col min="14855" max="14855" width="8.42578125" style="1" customWidth="1"/>
    <col min="14856" max="14856" width="17.28515625" style="1" customWidth="1"/>
    <col min="14857" max="15104" width="9.140625" style="1"/>
    <col min="15105" max="15105" width="32.7109375" style="1" customWidth="1"/>
    <col min="15106" max="15106" width="7.7109375" style="1" customWidth="1"/>
    <col min="15107" max="15107" width="8" style="1" customWidth="1"/>
    <col min="15108" max="15108" width="8.140625" style="1" customWidth="1"/>
    <col min="15109" max="15109" width="9.42578125" style="1" customWidth="1"/>
    <col min="15110" max="15110" width="7.7109375" style="1" customWidth="1"/>
    <col min="15111" max="15111" width="8.42578125" style="1" customWidth="1"/>
    <col min="15112" max="15112" width="17.28515625" style="1" customWidth="1"/>
    <col min="15113" max="15360" width="9.140625" style="1"/>
    <col min="15361" max="15361" width="32.7109375" style="1" customWidth="1"/>
    <col min="15362" max="15362" width="7.7109375" style="1" customWidth="1"/>
    <col min="15363" max="15363" width="8" style="1" customWidth="1"/>
    <col min="15364" max="15364" width="8.140625" style="1" customWidth="1"/>
    <col min="15365" max="15365" width="9.42578125" style="1" customWidth="1"/>
    <col min="15366" max="15366" width="7.7109375" style="1" customWidth="1"/>
    <col min="15367" max="15367" width="8.42578125" style="1" customWidth="1"/>
    <col min="15368" max="15368" width="17.28515625" style="1" customWidth="1"/>
    <col min="15369" max="15616" width="9.140625" style="1"/>
    <col min="15617" max="15617" width="32.7109375" style="1" customWidth="1"/>
    <col min="15618" max="15618" width="7.7109375" style="1" customWidth="1"/>
    <col min="15619" max="15619" width="8" style="1" customWidth="1"/>
    <col min="15620" max="15620" width="8.140625" style="1" customWidth="1"/>
    <col min="15621" max="15621" width="9.42578125" style="1" customWidth="1"/>
    <col min="15622" max="15622" width="7.7109375" style="1" customWidth="1"/>
    <col min="15623" max="15623" width="8.42578125" style="1" customWidth="1"/>
    <col min="15624" max="15624" width="17.28515625" style="1" customWidth="1"/>
    <col min="15625" max="15872" width="9.140625" style="1"/>
    <col min="15873" max="15873" width="32.7109375" style="1" customWidth="1"/>
    <col min="15874" max="15874" width="7.7109375" style="1" customWidth="1"/>
    <col min="15875" max="15875" width="8" style="1" customWidth="1"/>
    <col min="15876" max="15876" width="8.140625" style="1" customWidth="1"/>
    <col min="15877" max="15877" width="9.42578125" style="1" customWidth="1"/>
    <col min="15878" max="15878" width="7.7109375" style="1" customWidth="1"/>
    <col min="15879" max="15879" width="8.42578125" style="1" customWidth="1"/>
    <col min="15880" max="15880" width="17.28515625" style="1" customWidth="1"/>
    <col min="15881" max="16128" width="9.140625" style="1"/>
    <col min="16129" max="16129" width="32.7109375" style="1" customWidth="1"/>
    <col min="16130" max="16130" width="7.7109375" style="1" customWidth="1"/>
    <col min="16131" max="16131" width="8" style="1" customWidth="1"/>
    <col min="16132" max="16132" width="8.140625" style="1" customWidth="1"/>
    <col min="16133" max="16133" width="9.42578125" style="1" customWidth="1"/>
    <col min="16134" max="16134" width="7.7109375" style="1" customWidth="1"/>
    <col min="16135" max="16135" width="8.42578125" style="1" customWidth="1"/>
    <col min="16136" max="16136" width="17.28515625" style="1" customWidth="1"/>
    <col min="16137" max="16384" width="9.140625" style="1"/>
  </cols>
  <sheetData>
    <row r="1" spans="1:13" ht="12.75" x14ac:dyDescent="0.2">
      <c r="A1" s="108" t="s">
        <v>0</v>
      </c>
      <c r="B1" s="108"/>
      <c r="C1" s="108"/>
      <c r="D1" s="108"/>
      <c r="E1" s="108"/>
      <c r="F1" s="108"/>
      <c r="G1" s="108"/>
      <c r="H1" s="108"/>
    </row>
    <row r="2" spans="1:13" x14ac:dyDescent="0.2">
      <c r="A2" s="104" t="s">
        <v>1</v>
      </c>
      <c r="B2" s="104"/>
      <c r="C2" s="104"/>
      <c r="D2" s="104"/>
      <c r="E2" s="104"/>
      <c r="F2" s="104"/>
      <c r="G2" s="104"/>
      <c r="H2" s="104"/>
    </row>
    <row r="3" spans="1:13" ht="10.5" customHeight="1" x14ac:dyDescent="0.2">
      <c r="A3" s="103" t="s">
        <v>2</v>
      </c>
      <c r="B3" s="104" t="s">
        <v>3</v>
      </c>
      <c r="C3" s="104"/>
      <c r="D3" s="104"/>
      <c r="E3" s="104"/>
      <c r="F3" s="104"/>
      <c r="G3" s="103" t="s">
        <v>4</v>
      </c>
      <c r="H3" s="103" t="s">
        <v>5</v>
      </c>
    </row>
    <row r="4" spans="1:13" ht="11.45" customHeight="1" x14ac:dyDescent="0.2">
      <c r="A4" s="103"/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103"/>
      <c r="H4" s="103"/>
    </row>
    <row r="5" spans="1:13" x14ac:dyDescent="0.2">
      <c r="A5" s="103" t="s">
        <v>11</v>
      </c>
      <c r="B5" s="103"/>
      <c r="C5" s="106"/>
      <c r="D5" s="106"/>
      <c r="E5" s="106"/>
      <c r="F5" s="106"/>
      <c r="G5" s="103"/>
      <c r="H5" s="103"/>
    </row>
    <row r="6" spans="1:13" x14ac:dyDescent="0.2">
      <c r="A6" s="3" t="s">
        <v>12</v>
      </c>
      <c r="B6" s="4">
        <v>205</v>
      </c>
      <c r="C6" s="5">
        <v>5.96</v>
      </c>
      <c r="D6" s="5">
        <v>8.25</v>
      </c>
      <c r="E6" s="5">
        <v>42.89</v>
      </c>
      <c r="F6" s="5">
        <v>261</v>
      </c>
      <c r="G6" s="4" t="s">
        <v>13</v>
      </c>
      <c r="H6" s="3" t="s">
        <v>14</v>
      </c>
    </row>
    <row r="7" spans="1:13" ht="11.45" customHeight="1" x14ac:dyDescent="0.2">
      <c r="A7" s="6" t="s">
        <v>15</v>
      </c>
      <c r="B7" s="7">
        <v>20</v>
      </c>
      <c r="C7" s="8">
        <v>4.6399999999999997</v>
      </c>
      <c r="D7" s="8">
        <v>5.9</v>
      </c>
      <c r="E7" s="8">
        <v>0</v>
      </c>
      <c r="F7" s="8">
        <v>72</v>
      </c>
      <c r="G7" s="4" t="s">
        <v>16</v>
      </c>
      <c r="H7" s="6" t="s">
        <v>17</v>
      </c>
    </row>
    <row r="8" spans="1:13" s="14" customFormat="1" x14ac:dyDescent="0.2">
      <c r="A8" s="9" t="s">
        <v>18</v>
      </c>
      <c r="B8" s="10">
        <v>60</v>
      </c>
      <c r="C8" s="11">
        <v>5.7</v>
      </c>
      <c r="D8" s="11">
        <v>1.8</v>
      </c>
      <c r="E8" s="11">
        <v>31.2</v>
      </c>
      <c r="F8" s="11">
        <v>159</v>
      </c>
      <c r="G8" s="12" t="s">
        <v>19</v>
      </c>
      <c r="H8" s="13" t="s">
        <v>20</v>
      </c>
    </row>
    <row r="9" spans="1:13" ht="12" customHeight="1" x14ac:dyDescent="0.2">
      <c r="A9" s="9" t="s">
        <v>21</v>
      </c>
      <c r="B9" s="7">
        <v>215</v>
      </c>
      <c r="C9" s="15">
        <v>7.0000000000000007E-2</v>
      </c>
      <c r="D9" s="15">
        <v>0.02</v>
      </c>
      <c r="E9" s="15">
        <v>15</v>
      </c>
      <c r="F9" s="15">
        <v>60</v>
      </c>
      <c r="G9" s="7" t="s">
        <v>22</v>
      </c>
      <c r="H9" s="6" t="s">
        <v>23</v>
      </c>
    </row>
    <row r="10" spans="1:13" ht="11.45" customHeight="1" x14ac:dyDescent="0.2">
      <c r="A10" s="16" t="s">
        <v>24</v>
      </c>
      <c r="B10" s="2">
        <f>SUM(B6:B9)</f>
        <v>500</v>
      </c>
      <c r="C10" s="17">
        <f>SUM(C6:C9)</f>
        <v>16.37</v>
      </c>
      <c r="D10" s="17">
        <f>SUM(D6:D9)</f>
        <v>15.97</v>
      </c>
      <c r="E10" s="17">
        <f>SUM(E6:E9)</f>
        <v>89.09</v>
      </c>
      <c r="F10" s="17">
        <f>SUM(F6:F9)</f>
        <v>552</v>
      </c>
      <c r="G10" s="2"/>
      <c r="H10" s="6"/>
    </row>
    <row r="11" spans="1:13" x14ac:dyDescent="0.2">
      <c r="A11" s="104" t="s">
        <v>218</v>
      </c>
      <c r="B11" s="104"/>
      <c r="C11" s="104"/>
      <c r="D11" s="104"/>
      <c r="E11" s="104"/>
      <c r="F11" s="104"/>
      <c r="G11" s="104"/>
      <c r="H11" s="104"/>
    </row>
    <row r="12" spans="1:13" ht="12.75" customHeight="1" x14ac:dyDescent="0.2">
      <c r="A12" s="6" t="s">
        <v>26</v>
      </c>
      <c r="B12" s="18">
        <v>200</v>
      </c>
      <c r="C12" s="11">
        <v>1.2</v>
      </c>
      <c r="D12" s="11">
        <v>5.2</v>
      </c>
      <c r="E12" s="11">
        <v>6.5</v>
      </c>
      <c r="F12" s="11">
        <v>77.010000000000005</v>
      </c>
      <c r="G12" s="19" t="s">
        <v>27</v>
      </c>
      <c r="H12" s="20" t="s">
        <v>28</v>
      </c>
    </row>
    <row r="13" spans="1:13" s="14" customFormat="1" ht="12.75" customHeight="1" x14ac:dyDescent="0.2">
      <c r="A13" s="9" t="s">
        <v>21</v>
      </c>
      <c r="B13" s="15">
        <v>215</v>
      </c>
      <c r="C13" s="15">
        <v>7.0000000000000007E-2</v>
      </c>
      <c r="D13" s="15">
        <v>0.02</v>
      </c>
      <c r="E13" s="15">
        <v>15</v>
      </c>
      <c r="F13" s="15">
        <v>60</v>
      </c>
      <c r="G13" s="15" t="s">
        <v>22</v>
      </c>
      <c r="H13" s="63" t="s">
        <v>23</v>
      </c>
    </row>
    <row r="14" spans="1:13" s="14" customFormat="1" x14ac:dyDescent="0.2">
      <c r="A14" s="3" t="s">
        <v>41</v>
      </c>
      <c r="B14" s="4">
        <v>20</v>
      </c>
      <c r="C14" s="4">
        <v>1.3</v>
      </c>
      <c r="D14" s="4">
        <v>0.2</v>
      </c>
      <c r="E14" s="4">
        <v>8.6</v>
      </c>
      <c r="F14" s="4">
        <v>43</v>
      </c>
      <c r="G14" s="26">
        <v>11</v>
      </c>
      <c r="H14" s="9" t="s">
        <v>42</v>
      </c>
    </row>
    <row r="15" spans="1:13" x14ac:dyDescent="0.2">
      <c r="A15" s="16" t="s">
        <v>24</v>
      </c>
      <c r="B15" s="2">
        <f>SUM(B12:B14)</f>
        <v>435</v>
      </c>
      <c r="C15" s="17">
        <f>SUM(C12:C14)</f>
        <v>2.5700000000000003</v>
      </c>
      <c r="D15" s="17">
        <f>SUM(D12:D14)</f>
        <v>5.42</v>
      </c>
      <c r="E15" s="17">
        <f>SUM(E12:E14)</f>
        <v>30.1</v>
      </c>
      <c r="F15" s="17">
        <f>SUM(F12:F14)</f>
        <v>180.01</v>
      </c>
      <c r="G15" s="2"/>
      <c r="H15" s="6"/>
      <c r="M15" s="1" t="s">
        <v>46</v>
      </c>
    </row>
    <row r="16" spans="1:13" x14ac:dyDescent="0.2">
      <c r="A16" s="16" t="s">
        <v>219</v>
      </c>
      <c r="B16" s="2">
        <f>SUM(B10,B15)</f>
        <v>935</v>
      </c>
      <c r="C16" s="2">
        <f t="shared" ref="C16:F16" si="0">SUM(C10,C15)</f>
        <v>18.940000000000001</v>
      </c>
      <c r="D16" s="2">
        <f t="shared" si="0"/>
        <v>21.39</v>
      </c>
      <c r="E16" s="2">
        <f t="shared" si="0"/>
        <v>119.19</v>
      </c>
      <c r="F16" s="2">
        <f t="shared" si="0"/>
        <v>732.01</v>
      </c>
      <c r="G16" s="2"/>
      <c r="H16" s="6"/>
    </row>
    <row r="17" spans="1:8" x14ac:dyDescent="0.2">
      <c r="A17" s="104" t="s">
        <v>47</v>
      </c>
      <c r="B17" s="104"/>
      <c r="C17" s="104"/>
      <c r="D17" s="104"/>
      <c r="E17" s="104"/>
      <c r="F17" s="104"/>
      <c r="G17" s="104"/>
      <c r="H17" s="104"/>
    </row>
    <row r="18" spans="1:8" x14ac:dyDescent="0.2">
      <c r="A18" s="103" t="s">
        <v>2</v>
      </c>
      <c r="B18" s="104" t="s">
        <v>3</v>
      </c>
      <c r="C18" s="104"/>
      <c r="D18" s="104"/>
      <c r="E18" s="104"/>
      <c r="F18" s="104"/>
      <c r="G18" s="103" t="s">
        <v>4</v>
      </c>
      <c r="H18" s="103" t="s">
        <v>5</v>
      </c>
    </row>
    <row r="19" spans="1:8" ht="12" customHeight="1" x14ac:dyDescent="0.2">
      <c r="A19" s="103"/>
      <c r="B19" s="2" t="s">
        <v>6</v>
      </c>
      <c r="C19" s="2" t="s">
        <v>7</v>
      </c>
      <c r="D19" s="2" t="s">
        <v>8</v>
      </c>
      <c r="E19" s="2" t="s">
        <v>9</v>
      </c>
      <c r="F19" s="2" t="s">
        <v>10</v>
      </c>
      <c r="G19" s="103"/>
      <c r="H19" s="103"/>
    </row>
    <row r="20" spans="1:8" x14ac:dyDescent="0.2">
      <c r="A20" s="103" t="s">
        <v>11</v>
      </c>
      <c r="B20" s="103"/>
      <c r="C20" s="106"/>
      <c r="D20" s="106"/>
      <c r="E20" s="106"/>
      <c r="F20" s="106"/>
      <c r="G20" s="103"/>
      <c r="H20" s="103"/>
    </row>
    <row r="21" spans="1:8" ht="23.25" customHeight="1" x14ac:dyDescent="0.2">
      <c r="A21" s="6" t="s">
        <v>48</v>
      </c>
      <c r="B21" s="10">
        <v>150</v>
      </c>
      <c r="C21" s="24">
        <v>14.53</v>
      </c>
      <c r="D21" s="24">
        <v>14.5</v>
      </c>
      <c r="E21" s="24">
        <v>50.53</v>
      </c>
      <c r="F21" s="24">
        <v>387.3</v>
      </c>
      <c r="G21" s="12" t="s">
        <v>49</v>
      </c>
      <c r="H21" s="6" t="s">
        <v>50</v>
      </c>
    </row>
    <row r="22" spans="1:8" s="25" customFormat="1" x14ac:dyDescent="0.2">
      <c r="A22" s="9" t="s">
        <v>18</v>
      </c>
      <c r="B22" s="10">
        <v>30</v>
      </c>
      <c r="C22" s="11">
        <v>2.85</v>
      </c>
      <c r="D22" s="11">
        <v>0.9</v>
      </c>
      <c r="E22" s="11">
        <v>15.6</v>
      </c>
      <c r="F22" s="11">
        <v>79.5</v>
      </c>
      <c r="G22" s="12" t="s">
        <v>19</v>
      </c>
      <c r="H22" s="13" t="s">
        <v>20</v>
      </c>
    </row>
    <row r="23" spans="1:8" s="25" customFormat="1" x14ac:dyDescent="0.2">
      <c r="A23" s="6" t="s">
        <v>51</v>
      </c>
      <c r="B23" s="7">
        <v>100</v>
      </c>
      <c r="C23" s="26">
        <v>0.4</v>
      </c>
      <c r="D23" s="26">
        <v>0.4</v>
      </c>
      <c r="E23" s="26">
        <f>19.6/2</f>
        <v>9.8000000000000007</v>
      </c>
      <c r="F23" s="26">
        <f>94/2</f>
        <v>47</v>
      </c>
      <c r="G23" s="7" t="s">
        <v>52</v>
      </c>
      <c r="H23" s="6" t="s">
        <v>53</v>
      </c>
    </row>
    <row r="24" spans="1:8" x14ac:dyDescent="0.2">
      <c r="A24" s="20" t="s">
        <v>54</v>
      </c>
      <c r="B24" s="4">
        <v>222</v>
      </c>
      <c r="C24" s="7">
        <v>0.13</v>
      </c>
      <c r="D24" s="7">
        <v>0.02</v>
      </c>
      <c r="E24" s="7">
        <v>15.2</v>
      </c>
      <c r="F24" s="7">
        <v>62</v>
      </c>
      <c r="G24" s="7" t="s">
        <v>55</v>
      </c>
      <c r="H24" s="3" t="s">
        <v>56</v>
      </c>
    </row>
    <row r="25" spans="1:8" x14ac:dyDescent="0.2">
      <c r="A25" s="16" t="s">
        <v>24</v>
      </c>
      <c r="B25" s="2">
        <f>SUM(B21:B24)</f>
        <v>502</v>
      </c>
      <c r="C25" s="17">
        <f>SUM(C21:C24)</f>
        <v>17.909999999999997</v>
      </c>
      <c r="D25" s="17">
        <f>SUM(D21:D24)</f>
        <v>15.82</v>
      </c>
      <c r="E25" s="17">
        <f>SUM(E21:E24)</f>
        <v>91.13</v>
      </c>
      <c r="F25" s="17">
        <f>SUM(F21:F24)</f>
        <v>575.79999999999995</v>
      </c>
      <c r="G25" s="2"/>
      <c r="H25" s="6"/>
    </row>
    <row r="26" spans="1:8" x14ac:dyDescent="0.2">
      <c r="A26" s="104" t="s">
        <v>218</v>
      </c>
      <c r="B26" s="104"/>
      <c r="C26" s="104"/>
      <c r="D26" s="104"/>
      <c r="E26" s="104"/>
      <c r="F26" s="104"/>
      <c r="G26" s="104"/>
      <c r="H26" s="104"/>
    </row>
    <row r="27" spans="1:8" ht="12" customHeight="1" x14ac:dyDescent="0.2">
      <c r="A27" s="6" t="s">
        <v>57</v>
      </c>
      <c r="B27" s="10">
        <v>200</v>
      </c>
      <c r="C27" s="11">
        <v>1.4</v>
      </c>
      <c r="D27" s="11">
        <v>5.2</v>
      </c>
      <c r="E27" s="11">
        <v>10.31</v>
      </c>
      <c r="F27" s="11">
        <v>94.8</v>
      </c>
      <c r="G27" s="19" t="s">
        <v>58</v>
      </c>
      <c r="H27" s="13" t="s">
        <v>59</v>
      </c>
    </row>
    <row r="28" spans="1:8" s="14" customFormat="1" ht="12.75" customHeight="1" x14ac:dyDescent="0.2">
      <c r="A28" s="9" t="s">
        <v>21</v>
      </c>
      <c r="B28" s="15">
        <v>215</v>
      </c>
      <c r="C28" s="15">
        <v>7.0000000000000007E-2</v>
      </c>
      <c r="D28" s="15">
        <v>0.02</v>
      </c>
      <c r="E28" s="15">
        <v>15</v>
      </c>
      <c r="F28" s="15">
        <v>60</v>
      </c>
      <c r="G28" s="15" t="s">
        <v>22</v>
      </c>
      <c r="H28" s="63" t="s">
        <v>23</v>
      </c>
    </row>
    <row r="29" spans="1:8" s="14" customFormat="1" x14ac:dyDescent="0.2">
      <c r="A29" s="3" t="s">
        <v>41</v>
      </c>
      <c r="B29" s="4">
        <v>20</v>
      </c>
      <c r="C29" s="4">
        <v>1.3</v>
      </c>
      <c r="D29" s="4">
        <v>0.2</v>
      </c>
      <c r="E29" s="4">
        <v>8.6</v>
      </c>
      <c r="F29" s="4">
        <v>43</v>
      </c>
      <c r="G29" s="26">
        <v>11</v>
      </c>
      <c r="H29" s="9" t="s">
        <v>42</v>
      </c>
    </row>
    <row r="30" spans="1:8" x14ac:dyDescent="0.2">
      <c r="A30" s="16" t="s">
        <v>24</v>
      </c>
      <c r="B30" s="2">
        <f>SUM(B27:B29)</f>
        <v>435</v>
      </c>
      <c r="C30" s="17">
        <f>SUM(C27:C29)</f>
        <v>2.77</v>
      </c>
      <c r="D30" s="17">
        <f>SUM(D27:D29)</f>
        <v>5.42</v>
      </c>
      <c r="E30" s="17">
        <f>SUM(E27:E29)</f>
        <v>33.910000000000004</v>
      </c>
      <c r="F30" s="17">
        <f>SUM(F27:F29)</f>
        <v>197.8</v>
      </c>
      <c r="G30" s="2"/>
      <c r="H30" s="6"/>
    </row>
    <row r="31" spans="1:8" x14ac:dyDescent="0.2">
      <c r="A31" s="16" t="s">
        <v>219</v>
      </c>
      <c r="B31" s="2">
        <f>SUM(B25,B30)</f>
        <v>937</v>
      </c>
      <c r="C31" s="2">
        <f t="shared" ref="C31:F31" si="1">SUM(C25,C30)</f>
        <v>20.679999999999996</v>
      </c>
      <c r="D31" s="2">
        <f t="shared" si="1"/>
        <v>21.240000000000002</v>
      </c>
      <c r="E31" s="2">
        <f t="shared" si="1"/>
        <v>125.03999999999999</v>
      </c>
      <c r="F31" s="2">
        <f t="shared" si="1"/>
        <v>773.59999999999991</v>
      </c>
      <c r="G31" s="2"/>
      <c r="H31" s="6"/>
    </row>
    <row r="32" spans="1:8" x14ac:dyDescent="0.2">
      <c r="A32" s="104" t="s">
        <v>70</v>
      </c>
      <c r="B32" s="104"/>
      <c r="C32" s="104"/>
      <c r="D32" s="104"/>
      <c r="E32" s="104"/>
      <c r="F32" s="104"/>
      <c r="G32" s="104"/>
      <c r="H32" s="104"/>
    </row>
    <row r="33" spans="1:8" x14ac:dyDescent="0.2">
      <c r="A33" s="103" t="s">
        <v>2</v>
      </c>
      <c r="B33" s="104" t="s">
        <v>3</v>
      </c>
      <c r="C33" s="104"/>
      <c r="D33" s="104"/>
      <c r="E33" s="104"/>
      <c r="F33" s="104"/>
      <c r="G33" s="103" t="s">
        <v>4</v>
      </c>
      <c r="H33" s="103" t="s">
        <v>5</v>
      </c>
    </row>
    <row r="34" spans="1:8" ht="11.45" customHeight="1" x14ac:dyDescent="0.2">
      <c r="A34" s="103"/>
      <c r="B34" s="2" t="s">
        <v>6</v>
      </c>
      <c r="C34" s="2" t="s">
        <v>7</v>
      </c>
      <c r="D34" s="2" t="s">
        <v>8</v>
      </c>
      <c r="E34" s="2" t="s">
        <v>9</v>
      </c>
      <c r="F34" s="2" t="s">
        <v>10</v>
      </c>
      <c r="G34" s="103"/>
      <c r="H34" s="103"/>
    </row>
    <row r="35" spans="1:8" ht="12" customHeight="1" x14ac:dyDescent="0.2">
      <c r="A35" s="103" t="s">
        <v>11</v>
      </c>
      <c r="B35" s="103"/>
      <c r="C35" s="103"/>
      <c r="D35" s="103"/>
      <c r="E35" s="103"/>
      <c r="F35" s="103"/>
      <c r="G35" s="103"/>
      <c r="H35" s="103"/>
    </row>
    <row r="36" spans="1:8" ht="11.25" customHeight="1" x14ac:dyDescent="0.2">
      <c r="A36" s="6" t="s">
        <v>71</v>
      </c>
      <c r="B36" s="7">
        <v>90</v>
      </c>
      <c r="C36" s="27">
        <v>15.9</v>
      </c>
      <c r="D36" s="27">
        <v>11.4</v>
      </c>
      <c r="E36" s="27">
        <v>10.4</v>
      </c>
      <c r="F36" s="27">
        <v>207.9</v>
      </c>
      <c r="G36" s="4" t="s">
        <v>72</v>
      </c>
      <c r="H36" s="9" t="s">
        <v>73</v>
      </c>
    </row>
    <row r="37" spans="1:8" ht="12" customHeight="1" x14ac:dyDescent="0.2">
      <c r="A37" s="9" t="s">
        <v>35</v>
      </c>
      <c r="B37" s="7">
        <v>150</v>
      </c>
      <c r="C37" s="22">
        <v>3.06</v>
      </c>
      <c r="D37" s="22">
        <v>4.8</v>
      </c>
      <c r="E37" s="22">
        <v>20.440000000000001</v>
      </c>
      <c r="F37" s="22">
        <v>137.25</v>
      </c>
      <c r="G37" s="7" t="s">
        <v>36</v>
      </c>
      <c r="H37" s="9" t="s">
        <v>37</v>
      </c>
    </row>
    <row r="38" spans="1:8" x14ac:dyDescent="0.2">
      <c r="A38" s="3" t="s">
        <v>43</v>
      </c>
      <c r="B38" s="28">
        <v>50</v>
      </c>
      <c r="C38" s="11">
        <v>4</v>
      </c>
      <c r="D38" s="11">
        <v>0.5</v>
      </c>
      <c r="E38" s="11">
        <v>25.5</v>
      </c>
      <c r="F38" s="11">
        <v>125</v>
      </c>
      <c r="G38" s="29" t="s">
        <v>44</v>
      </c>
      <c r="H38" s="9" t="s">
        <v>45</v>
      </c>
    </row>
    <row r="39" spans="1:8" ht="12" customHeight="1" x14ac:dyDescent="0.2">
      <c r="A39" s="9" t="s">
        <v>21</v>
      </c>
      <c r="B39" s="7">
        <v>215</v>
      </c>
      <c r="C39" s="7">
        <v>7.0000000000000007E-2</v>
      </c>
      <c r="D39" s="7">
        <v>0.02</v>
      </c>
      <c r="E39" s="7">
        <v>15</v>
      </c>
      <c r="F39" s="7">
        <v>60</v>
      </c>
      <c r="G39" s="7" t="s">
        <v>22</v>
      </c>
      <c r="H39" s="6" t="s">
        <v>23</v>
      </c>
    </row>
    <row r="40" spans="1:8" x14ac:dyDescent="0.2">
      <c r="A40" s="16" t="s">
        <v>24</v>
      </c>
      <c r="B40" s="2">
        <f>SUM(B36:B39)</f>
        <v>505</v>
      </c>
      <c r="C40" s="17">
        <f>SUM(C36:C39)</f>
        <v>23.03</v>
      </c>
      <c r="D40" s="17">
        <f>SUM(D36:D39)</f>
        <v>16.72</v>
      </c>
      <c r="E40" s="17">
        <f>SUM(E36:E39)</f>
        <v>71.34</v>
      </c>
      <c r="F40" s="17">
        <f>SUM(F36:F39)</f>
        <v>530.15</v>
      </c>
      <c r="G40" s="2"/>
      <c r="H40" s="6"/>
    </row>
    <row r="41" spans="1:8" ht="12.75" customHeight="1" x14ac:dyDescent="0.2">
      <c r="A41" s="104" t="s">
        <v>218</v>
      </c>
      <c r="B41" s="104"/>
      <c r="C41" s="104"/>
      <c r="D41" s="104"/>
      <c r="E41" s="104"/>
      <c r="F41" s="104"/>
      <c r="G41" s="104"/>
      <c r="H41" s="104"/>
    </row>
    <row r="42" spans="1:8" ht="12.75" customHeight="1" x14ac:dyDescent="0.2">
      <c r="A42" s="6" t="s">
        <v>74</v>
      </c>
      <c r="B42" s="4">
        <v>200</v>
      </c>
      <c r="C42" s="4">
        <v>1.38</v>
      </c>
      <c r="D42" s="4">
        <v>5.2</v>
      </c>
      <c r="E42" s="4">
        <v>8.92</v>
      </c>
      <c r="F42" s="4">
        <v>88.2</v>
      </c>
      <c r="G42" s="4" t="s">
        <v>75</v>
      </c>
      <c r="H42" s="20" t="s">
        <v>76</v>
      </c>
    </row>
    <row r="43" spans="1:8" s="14" customFormat="1" ht="12.75" customHeight="1" x14ac:dyDescent="0.2">
      <c r="A43" s="9" t="s">
        <v>21</v>
      </c>
      <c r="B43" s="15">
        <v>215</v>
      </c>
      <c r="C43" s="15">
        <v>7.0000000000000007E-2</v>
      </c>
      <c r="D43" s="15">
        <v>0.02</v>
      </c>
      <c r="E43" s="15">
        <v>15</v>
      </c>
      <c r="F43" s="15">
        <v>60</v>
      </c>
      <c r="G43" s="15" t="s">
        <v>22</v>
      </c>
      <c r="H43" s="63" t="s">
        <v>23</v>
      </c>
    </row>
    <row r="44" spans="1:8" s="14" customFormat="1" x14ac:dyDescent="0.2">
      <c r="A44" s="3" t="s">
        <v>41</v>
      </c>
      <c r="B44" s="4">
        <v>20</v>
      </c>
      <c r="C44" s="4">
        <v>1.3</v>
      </c>
      <c r="D44" s="4">
        <v>0.2</v>
      </c>
      <c r="E44" s="4">
        <v>8.6</v>
      </c>
      <c r="F44" s="4">
        <v>43</v>
      </c>
      <c r="G44" s="26">
        <v>11</v>
      </c>
      <c r="H44" s="9" t="s">
        <v>42</v>
      </c>
    </row>
    <row r="45" spans="1:8" x14ac:dyDescent="0.2">
      <c r="A45" s="16" t="s">
        <v>24</v>
      </c>
      <c r="B45" s="2">
        <f>SUM(B42:B44)</f>
        <v>435</v>
      </c>
      <c r="C45" s="17">
        <f>SUM(C42:C44)</f>
        <v>2.75</v>
      </c>
      <c r="D45" s="17">
        <f>SUM(D42:D44)</f>
        <v>5.42</v>
      </c>
      <c r="E45" s="17">
        <f>SUM(E42:E44)</f>
        <v>32.520000000000003</v>
      </c>
      <c r="F45" s="17">
        <f>SUM(F42:F44)</f>
        <v>191.2</v>
      </c>
      <c r="G45" s="2"/>
      <c r="H45" s="6"/>
    </row>
    <row r="46" spans="1:8" x14ac:dyDescent="0.2">
      <c r="A46" s="16" t="s">
        <v>219</v>
      </c>
      <c r="B46" s="2">
        <f>SUM(B40,B45)</f>
        <v>940</v>
      </c>
      <c r="C46" s="2">
        <f t="shared" ref="C46:F46" si="2">SUM(C40,C45)</f>
        <v>25.78</v>
      </c>
      <c r="D46" s="2">
        <f t="shared" si="2"/>
        <v>22.14</v>
      </c>
      <c r="E46" s="2">
        <f t="shared" si="2"/>
        <v>103.86000000000001</v>
      </c>
      <c r="F46" s="2">
        <f t="shared" si="2"/>
        <v>721.34999999999991</v>
      </c>
      <c r="G46" s="2"/>
      <c r="H46" s="6"/>
    </row>
    <row r="47" spans="1:8" x14ac:dyDescent="0.2">
      <c r="A47" s="109" t="s">
        <v>83</v>
      </c>
      <c r="B47" s="110"/>
      <c r="C47" s="110"/>
      <c r="D47" s="110"/>
      <c r="E47" s="110"/>
      <c r="F47" s="110"/>
      <c r="G47" s="110"/>
      <c r="H47" s="111"/>
    </row>
    <row r="48" spans="1:8" x14ac:dyDescent="0.2">
      <c r="A48" s="103" t="s">
        <v>2</v>
      </c>
      <c r="B48" s="104" t="s">
        <v>3</v>
      </c>
      <c r="C48" s="104"/>
      <c r="D48" s="104"/>
      <c r="E48" s="104"/>
      <c r="F48" s="104"/>
      <c r="G48" s="103" t="s">
        <v>4</v>
      </c>
      <c r="H48" s="103" t="s">
        <v>5</v>
      </c>
    </row>
    <row r="49" spans="1:8" ht="11.45" customHeight="1" x14ac:dyDescent="0.2">
      <c r="A49" s="103"/>
      <c r="B49" s="2" t="s">
        <v>6</v>
      </c>
      <c r="C49" s="2" t="s">
        <v>7</v>
      </c>
      <c r="D49" s="2" t="s">
        <v>8</v>
      </c>
      <c r="E49" s="2" t="s">
        <v>9</v>
      </c>
      <c r="F49" s="2" t="s">
        <v>10</v>
      </c>
      <c r="G49" s="103"/>
      <c r="H49" s="103"/>
    </row>
    <row r="50" spans="1:8" x14ac:dyDescent="0.2">
      <c r="A50" s="103" t="s">
        <v>11</v>
      </c>
      <c r="B50" s="103"/>
      <c r="C50" s="103"/>
      <c r="D50" s="103"/>
      <c r="E50" s="103"/>
      <c r="F50" s="103"/>
      <c r="G50" s="103"/>
      <c r="H50" s="103"/>
    </row>
    <row r="51" spans="1:8" ht="13.5" customHeight="1" x14ac:dyDescent="0.2">
      <c r="A51" s="6" t="s">
        <v>84</v>
      </c>
      <c r="B51" s="4">
        <v>220</v>
      </c>
      <c r="C51" s="4">
        <v>14.88</v>
      </c>
      <c r="D51" s="4">
        <v>17.510000000000002</v>
      </c>
      <c r="E51" s="4">
        <v>37.520000000000003</v>
      </c>
      <c r="F51" s="4">
        <v>367.84</v>
      </c>
      <c r="G51" s="7" t="s">
        <v>85</v>
      </c>
      <c r="H51" s="6" t="s">
        <v>86</v>
      </c>
    </row>
    <row r="52" spans="1:8" s="25" customFormat="1" ht="21.75" customHeight="1" x14ac:dyDescent="0.2">
      <c r="A52" s="3" t="s">
        <v>87</v>
      </c>
      <c r="B52" s="4">
        <v>60</v>
      </c>
      <c r="C52" s="5">
        <v>0.66</v>
      </c>
      <c r="D52" s="5">
        <v>0.12</v>
      </c>
      <c r="E52" s="5">
        <v>2.2799999999999998</v>
      </c>
      <c r="F52" s="5">
        <v>13.2</v>
      </c>
      <c r="G52" s="4" t="s">
        <v>88</v>
      </c>
      <c r="H52" s="9" t="s">
        <v>89</v>
      </c>
    </row>
    <row r="53" spans="1:8" s="14" customFormat="1" x14ac:dyDescent="0.2">
      <c r="A53" s="9" t="s">
        <v>18</v>
      </c>
      <c r="B53" s="4">
        <v>30</v>
      </c>
      <c r="C53" s="5">
        <f>4.75/50*30</f>
        <v>2.85</v>
      </c>
      <c r="D53" s="5">
        <f>1.5/50*30</f>
        <v>0.89999999999999991</v>
      </c>
      <c r="E53" s="5">
        <f>26/50*30</f>
        <v>15.600000000000001</v>
      </c>
      <c r="F53" s="5">
        <f>132.5/50*30</f>
        <v>79.5</v>
      </c>
      <c r="G53" s="7" t="s">
        <v>19</v>
      </c>
      <c r="H53" s="13" t="s">
        <v>20</v>
      </c>
    </row>
    <row r="54" spans="1:8" x14ac:dyDescent="0.2">
      <c r="A54" s="20" t="s">
        <v>54</v>
      </c>
      <c r="B54" s="4">
        <v>222</v>
      </c>
      <c r="C54" s="7">
        <v>0.13</v>
      </c>
      <c r="D54" s="7">
        <v>0.02</v>
      </c>
      <c r="E54" s="7">
        <v>15.2</v>
      </c>
      <c r="F54" s="7">
        <v>62</v>
      </c>
      <c r="G54" s="7" t="s">
        <v>55</v>
      </c>
      <c r="H54" s="3" t="s">
        <v>56</v>
      </c>
    </row>
    <row r="55" spans="1:8" x14ac:dyDescent="0.2">
      <c r="A55" s="16" t="s">
        <v>24</v>
      </c>
      <c r="B55" s="2">
        <f>SUM(B51:B54)</f>
        <v>532</v>
      </c>
      <c r="C55" s="2">
        <f>SUM(C51:C54)</f>
        <v>18.52</v>
      </c>
      <c r="D55" s="2">
        <f>SUM(D51:D54)</f>
        <v>18.55</v>
      </c>
      <c r="E55" s="2">
        <f>SUM(E51:E54)</f>
        <v>70.600000000000009</v>
      </c>
      <c r="F55" s="2">
        <f>SUM(F51:F54)</f>
        <v>522.54</v>
      </c>
      <c r="G55" s="2"/>
      <c r="H55" s="6"/>
    </row>
    <row r="56" spans="1:8" x14ac:dyDescent="0.2">
      <c r="A56" s="104" t="s">
        <v>218</v>
      </c>
      <c r="B56" s="104"/>
      <c r="C56" s="104"/>
      <c r="D56" s="104"/>
      <c r="E56" s="104"/>
      <c r="F56" s="104"/>
      <c r="G56" s="104"/>
      <c r="H56" s="104"/>
    </row>
    <row r="57" spans="1:8" ht="12" customHeight="1" x14ac:dyDescent="0.2">
      <c r="A57" s="6" t="s">
        <v>90</v>
      </c>
      <c r="B57" s="4">
        <v>200</v>
      </c>
      <c r="C57" s="4">
        <v>4.4000000000000004</v>
      </c>
      <c r="D57" s="4">
        <v>4.2</v>
      </c>
      <c r="E57" s="4">
        <v>13.2</v>
      </c>
      <c r="F57" s="4">
        <v>118.6</v>
      </c>
      <c r="G57" s="4" t="s">
        <v>91</v>
      </c>
      <c r="H57" s="13" t="s">
        <v>92</v>
      </c>
    </row>
    <row r="58" spans="1:8" s="14" customFormat="1" ht="12.75" customHeight="1" x14ac:dyDescent="0.2">
      <c r="A58" s="9" t="s">
        <v>21</v>
      </c>
      <c r="B58" s="15">
        <v>215</v>
      </c>
      <c r="C58" s="15">
        <v>7.0000000000000007E-2</v>
      </c>
      <c r="D58" s="15">
        <v>0.02</v>
      </c>
      <c r="E58" s="15">
        <v>15</v>
      </c>
      <c r="F58" s="15">
        <v>60</v>
      </c>
      <c r="G58" s="15" t="s">
        <v>22</v>
      </c>
      <c r="H58" s="63" t="s">
        <v>23</v>
      </c>
    </row>
    <row r="59" spans="1:8" s="14" customFormat="1" x14ac:dyDescent="0.2">
      <c r="A59" s="3" t="s">
        <v>41</v>
      </c>
      <c r="B59" s="4">
        <v>20</v>
      </c>
      <c r="C59" s="4">
        <v>1.3</v>
      </c>
      <c r="D59" s="4">
        <v>0.2</v>
      </c>
      <c r="E59" s="4">
        <v>8.6</v>
      </c>
      <c r="F59" s="4">
        <v>43</v>
      </c>
      <c r="G59" s="26">
        <v>11</v>
      </c>
      <c r="H59" s="9" t="s">
        <v>42</v>
      </c>
    </row>
    <row r="60" spans="1:8" x14ac:dyDescent="0.2">
      <c r="A60" s="16" t="s">
        <v>24</v>
      </c>
      <c r="B60" s="2">
        <f>SUM(B57:B59)</f>
        <v>435</v>
      </c>
      <c r="C60" s="17">
        <f>SUM(C57:C59)</f>
        <v>5.7700000000000005</v>
      </c>
      <c r="D60" s="17">
        <f>SUM(D57:D59)</f>
        <v>4.42</v>
      </c>
      <c r="E60" s="17">
        <f>SUM(E57:E59)</f>
        <v>36.799999999999997</v>
      </c>
      <c r="F60" s="17">
        <f>SUM(F57:F59)</f>
        <v>221.6</v>
      </c>
      <c r="G60" s="2"/>
      <c r="H60" s="6"/>
    </row>
    <row r="61" spans="1:8" x14ac:dyDescent="0.2">
      <c r="A61" s="16" t="s">
        <v>219</v>
      </c>
      <c r="B61" s="2">
        <f>SUM(B55,B60)</f>
        <v>967</v>
      </c>
      <c r="C61" s="2">
        <f t="shared" ref="C61:F61" si="3">SUM(C55,C60)</f>
        <v>24.29</v>
      </c>
      <c r="D61" s="2">
        <f t="shared" si="3"/>
        <v>22.97</v>
      </c>
      <c r="E61" s="2">
        <f t="shared" si="3"/>
        <v>107.4</v>
      </c>
      <c r="F61" s="2">
        <f t="shared" si="3"/>
        <v>744.14</v>
      </c>
      <c r="G61" s="2"/>
      <c r="H61" s="6"/>
    </row>
    <row r="62" spans="1:8" x14ac:dyDescent="0.2">
      <c r="A62" s="104" t="s">
        <v>101</v>
      </c>
      <c r="B62" s="104"/>
      <c r="C62" s="104"/>
      <c r="D62" s="104"/>
      <c r="E62" s="104"/>
      <c r="F62" s="104"/>
      <c r="G62" s="104"/>
      <c r="H62" s="104"/>
    </row>
    <row r="63" spans="1:8" x14ac:dyDescent="0.2">
      <c r="A63" s="103" t="s">
        <v>2</v>
      </c>
      <c r="B63" s="104" t="s">
        <v>3</v>
      </c>
      <c r="C63" s="104"/>
      <c r="D63" s="104"/>
      <c r="E63" s="104"/>
      <c r="F63" s="104"/>
      <c r="G63" s="103" t="s">
        <v>4</v>
      </c>
      <c r="H63" s="103" t="s">
        <v>5</v>
      </c>
    </row>
    <row r="64" spans="1:8" ht="11.45" customHeight="1" x14ac:dyDescent="0.2">
      <c r="A64" s="103"/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103"/>
      <c r="H64" s="103"/>
    </row>
    <row r="65" spans="1:8" x14ac:dyDescent="0.2">
      <c r="A65" s="103" t="s">
        <v>11</v>
      </c>
      <c r="B65" s="103"/>
      <c r="C65" s="103"/>
      <c r="D65" s="103"/>
      <c r="E65" s="103"/>
      <c r="F65" s="103"/>
      <c r="G65" s="103"/>
      <c r="H65" s="103"/>
    </row>
    <row r="66" spans="1:8" ht="11.45" customHeight="1" x14ac:dyDescent="0.2">
      <c r="A66" s="6" t="s">
        <v>102</v>
      </c>
      <c r="B66" s="5">
        <v>205</v>
      </c>
      <c r="C66" s="5">
        <v>8.6</v>
      </c>
      <c r="D66" s="5">
        <v>8.16</v>
      </c>
      <c r="E66" s="5">
        <v>44.26</v>
      </c>
      <c r="F66" s="5">
        <v>279</v>
      </c>
      <c r="G66" s="4" t="s">
        <v>91</v>
      </c>
      <c r="H66" s="13" t="s">
        <v>103</v>
      </c>
    </row>
    <row r="67" spans="1:8" ht="11.45" customHeight="1" x14ac:dyDescent="0.2">
      <c r="A67" s="6" t="s">
        <v>15</v>
      </c>
      <c r="B67" s="7">
        <v>20</v>
      </c>
      <c r="C67" s="5">
        <v>4.6399999999999997</v>
      </c>
      <c r="D67" s="5">
        <v>5.9</v>
      </c>
      <c r="E67" s="5">
        <v>0</v>
      </c>
      <c r="F67" s="5">
        <v>72</v>
      </c>
      <c r="G67" s="4" t="s">
        <v>16</v>
      </c>
      <c r="H67" s="6" t="s">
        <v>17</v>
      </c>
    </row>
    <row r="68" spans="1:8" x14ac:dyDescent="0.2">
      <c r="A68" s="9" t="s">
        <v>18</v>
      </c>
      <c r="B68" s="10">
        <v>60</v>
      </c>
      <c r="C68" s="11">
        <v>5.7</v>
      </c>
      <c r="D68" s="11">
        <v>1.8</v>
      </c>
      <c r="E68" s="11">
        <v>31.2</v>
      </c>
      <c r="F68" s="11">
        <v>159</v>
      </c>
      <c r="G68" s="12" t="s">
        <v>19</v>
      </c>
      <c r="H68" s="13" t="s">
        <v>20</v>
      </c>
    </row>
    <row r="69" spans="1:8" ht="12" customHeight="1" x14ac:dyDescent="0.2">
      <c r="A69" s="9" t="s">
        <v>21</v>
      </c>
      <c r="B69" s="7">
        <v>215</v>
      </c>
      <c r="C69" s="7">
        <v>7.0000000000000007E-2</v>
      </c>
      <c r="D69" s="7">
        <v>0.02</v>
      </c>
      <c r="E69" s="7">
        <v>15</v>
      </c>
      <c r="F69" s="7">
        <v>60</v>
      </c>
      <c r="G69" s="7" t="s">
        <v>22</v>
      </c>
      <c r="H69" s="6" t="s">
        <v>23</v>
      </c>
    </row>
    <row r="70" spans="1:8" x14ac:dyDescent="0.2">
      <c r="A70" s="16" t="s">
        <v>24</v>
      </c>
      <c r="B70" s="2">
        <f>SUM(B66:B69)</f>
        <v>500</v>
      </c>
      <c r="C70" s="2">
        <f>SUM(C66:C69)</f>
        <v>19.009999999999998</v>
      </c>
      <c r="D70" s="2">
        <f>SUM(D66:D69)</f>
        <v>15.88</v>
      </c>
      <c r="E70" s="2">
        <f>SUM(E66:E69)</f>
        <v>90.46</v>
      </c>
      <c r="F70" s="2">
        <f>SUM(F66:F69)</f>
        <v>570</v>
      </c>
      <c r="G70" s="2"/>
      <c r="H70" s="6"/>
    </row>
    <row r="71" spans="1:8" x14ac:dyDescent="0.2">
      <c r="A71" s="104" t="s">
        <v>218</v>
      </c>
      <c r="B71" s="104"/>
      <c r="C71" s="104"/>
      <c r="D71" s="104"/>
      <c r="E71" s="104"/>
      <c r="F71" s="104"/>
      <c r="G71" s="104"/>
      <c r="H71" s="104"/>
    </row>
    <row r="72" spans="1:8" ht="12.75" customHeight="1" x14ac:dyDescent="0.2">
      <c r="A72" s="6" t="s">
        <v>104</v>
      </c>
      <c r="B72" s="7">
        <v>200</v>
      </c>
      <c r="C72" s="4">
        <v>1.62</v>
      </c>
      <c r="D72" s="4">
        <v>2.19</v>
      </c>
      <c r="E72" s="4">
        <v>12.81</v>
      </c>
      <c r="F72" s="4">
        <v>77.13</v>
      </c>
      <c r="G72" s="4" t="s">
        <v>105</v>
      </c>
      <c r="H72" s="9" t="s">
        <v>106</v>
      </c>
    </row>
    <row r="73" spans="1:8" s="14" customFormat="1" ht="12.75" customHeight="1" x14ac:dyDescent="0.2">
      <c r="A73" s="9" t="s">
        <v>21</v>
      </c>
      <c r="B73" s="15">
        <v>215</v>
      </c>
      <c r="C73" s="7">
        <v>7.0000000000000007E-2</v>
      </c>
      <c r="D73" s="7">
        <v>0.02</v>
      </c>
      <c r="E73" s="7">
        <v>15</v>
      </c>
      <c r="F73" s="7">
        <v>60</v>
      </c>
      <c r="G73" s="15" t="s">
        <v>22</v>
      </c>
      <c r="H73" s="63" t="s">
        <v>23</v>
      </c>
    </row>
    <row r="74" spans="1:8" s="14" customFormat="1" x14ac:dyDescent="0.2">
      <c r="A74" s="3" t="s">
        <v>41</v>
      </c>
      <c r="B74" s="4">
        <v>20</v>
      </c>
      <c r="C74" s="4">
        <v>1.3</v>
      </c>
      <c r="D74" s="4">
        <v>0.2</v>
      </c>
      <c r="E74" s="4">
        <v>8.6</v>
      </c>
      <c r="F74" s="4">
        <v>43</v>
      </c>
      <c r="G74" s="26">
        <v>11</v>
      </c>
      <c r="H74" s="9" t="s">
        <v>42</v>
      </c>
    </row>
    <row r="75" spans="1:8" x14ac:dyDescent="0.2">
      <c r="A75" s="16" t="s">
        <v>24</v>
      </c>
      <c r="B75" s="2">
        <f>SUM(B72:B74)</f>
        <v>435</v>
      </c>
      <c r="C75" s="17">
        <f>SUM(C72:C74)</f>
        <v>2.99</v>
      </c>
      <c r="D75" s="17">
        <f>SUM(D72:D74)</f>
        <v>2.41</v>
      </c>
      <c r="E75" s="17">
        <f>SUM(E72:E74)</f>
        <v>36.410000000000004</v>
      </c>
      <c r="F75" s="17">
        <f>SUM(F72:F74)</f>
        <v>180.13</v>
      </c>
      <c r="G75" s="2"/>
      <c r="H75" s="6"/>
    </row>
    <row r="76" spans="1:8" x14ac:dyDescent="0.2">
      <c r="A76" s="16" t="s">
        <v>219</v>
      </c>
      <c r="B76" s="2">
        <f>SUM(B70,B75)</f>
        <v>935</v>
      </c>
      <c r="C76" s="2">
        <f t="shared" ref="C76:F76" si="4">SUM(C70,C75)</f>
        <v>22</v>
      </c>
      <c r="D76" s="2">
        <f t="shared" si="4"/>
        <v>18.29</v>
      </c>
      <c r="E76" s="2">
        <f t="shared" si="4"/>
        <v>126.87</v>
      </c>
      <c r="F76" s="2">
        <f t="shared" si="4"/>
        <v>750.13</v>
      </c>
      <c r="G76" s="2"/>
      <c r="H76" s="6"/>
    </row>
    <row r="77" spans="1:8" x14ac:dyDescent="0.2">
      <c r="A77" s="104" t="s">
        <v>112</v>
      </c>
      <c r="B77" s="104"/>
      <c r="C77" s="104"/>
      <c r="D77" s="104"/>
      <c r="E77" s="104"/>
      <c r="F77" s="104"/>
      <c r="G77" s="104"/>
      <c r="H77" s="104"/>
    </row>
    <row r="78" spans="1:8" x14ac:dyDescent="0.2">
      <c r="A78" s="103" t="s">
        <v>2</v>
      </c>
      <c r="B78" s="104" t="s">
        <v>3</v>
      </c>
      <c r="C78" s="104"/>
      <c r="D78" s="104"/>
      <c r="E78" s="104"/>
      <c r="F78" s="104"/>
      <c r="G78" s="103" t="s">
        <v>4</v>
      </c>
      <c r="H78" s="103" t="s">
        <v>5</v>
      </c>
    </row>
    <row r="79" spans="1:8" ht="11.45" customHeight="1" x14ac:dyDescent="0.2">
      <c r="A79" s="103"/>
      <c r="B79" s="2" t="s">
        <v>6</v>
      </c>
      <c r="C79" s="2" t="s">
        <v>7</v>
      </c>
      <c r="D79" s="2" t="s">
        <v>8</v>
      </c>
      <c r="E79" s="2" t="s">
        <v>9</v>
      </c>
      <c r="F79" s="2" t="s">
        <v>10</v>
      </c>
      <c r="G79" s="103"/>
      <c r="H79" s="103"/>
    </row>
    <row r="80" spans="1:8" x14ac:dyDescent="0.2">
      <c r="A80" s="103" t="s">
        <v>11</v>
      </c>
      <c r="B80" s="103"/>
      <c r="C80" s="106"/>
      <c r="D80" s="106"/>
      <c r="E80" s="106"/>
      <c r="F80" s="106"/>
      <c r="G80" s="103"/>
      <c r="H80" s="103"/>
    </row>
    <row r="81" spans="1:8" x14ac:dyDescent="0.2">
      <c r="A81" s="9" t="s">
        <v>113</v>
      </c>
      <c r="B81" s="28">
        <v>90</v>
      </c>
      <c r="C81" s="11">
        <v>11</v>
      </c>
      <c r="D81" s="11">
        <v>6.98</v>
      </c>
      <c r="E81" s="11">
        <v>13.1</v>
      </c>
      <c r="F81" s="11">
        <v>159.84</v>
      </c>
      <c r="G81" s="12" t="s">
        <v>114</v>
      </c>
      <c r="H81" s="31" t="s">
        <v>115</v>
      </c>
    </row>
    <row r="82" spans="1:8" x14ac:dyDescent="0.2">
      <c r="A82" s="6" t="s">
        <v>116</v>
      </c>
      <c r="B82" s="7">
        <v>150</v>
      </c>
      <c r="C82" s="5">
        <v>2.6</v>
      </c>
      <c r="D82" s="5">
        <v>11.8</v>
      </c>
      <c r="E82" s="5">
        <v>13.81</v>
      </c>
      <c r="F82" s="5">
        <v>163.5</v>
      </c>
      <c r="G82" s="7" t="s">
        <v>117</v>
      </c>
      <c r="H82" s="21" t="s">
        <v>118</v>
      </c>
    </row>
    <row r="83" spans="1:8" x14ac:dyDescent="0.2">
      <c r="A83" s="3" t="s">
        <v>43</v>
      </c>
      <c r="B83" s="7">
        <v>50</v>
      </c>
      <c r="C83" s="5">
        <v>4</v>
      </c>
      <c r="D83" s="5">
        <v>0.5</v>
      </c>
      <c r="E83" s="5">
        <v>25.5</v>
      </c>
      <c r="F83" s="5">
        <v>125</v>
      </c>
      <c r="G83" s="7" t="s">
        <v>44</v>
      </c>
      <c r="H83" s="9" t="s">
        <v>45</v>
      </c>
    </row>
    <row r="84" spans="1:8" x14ac:dyDescent="0.2">
      <c r="A84" s="20" t="s">
        <v>54</v>
      </c>
      <c r="B84" s="4">
        <v>222</v>
      </c>
      <c r="C84" s="7">
        <v>0.13</v>
      </c>
      <c r="D84" s="7">
        <v>0.02</v>
      </c>
      <c r="E84" s="7">
        <v>15.2</v>
      </c>
      <c r="F84" s="7">
        <v>62</v>
      </c>
      <c r="G84" s="7" t="s">
        <v>55</v>
      </c>
      <c r="H84" s="3" t="s">
        <v>56</v>
      </c>
    </row>
    <row r="85" spans="1:8" x14ac:dyDescent="0.2">
      <c r="A85" s="16" t="s">
        <v>24</v>
      </c>
      <c r="B85" s="2">
        <f>SUM(B81:B84)</f>
        <v>512</v>
      </c>
      <c r="C85" s="17">
        <f>SUM(C81:C84)</f>
        <v>17.73</v>
      </c>
      <c r="D85" s="17">
        <f>SUM(D81:D84)</f>
        <v>19.3</v>
      </c>
      <c r="E85" s="17">
        <f>SUM(E81:E84)</f>
        <v>67.61</v>
      </c>
      <c r="F85" s="17">
        <f>SUM(F81:F84)</f>
        <v>510.34000000000003</v>
      </c>
      <c r="G85" s="2"/>
      <c r="H85" s="6"/>
    </row>
    <row r="86" spans="1:8" x14ac:dyDescent="0.2">
      <c r="A86" s="104" t="s">
        <v>218</v>
      </c>
      <c r="B86" s="104"/>
      <c r="C86" s="104"/>
      <c r="D86" s="104"/>
      <c r="E86" s="104"/>
      <c r="F86" s="104"/>
      <c r="G86" s="104"/>
      <c r="H86" s="104"/>
    </row>
    <row r="87" spans="1:8" s="35" customFormat="1" x14ac:dyDescent="0.2">
      <c r="A87" s="32" t="s">
        <v>119</v>
      </c>
      <c r="B87" s="33">
        <v>200</v>
      </c>
      <c r="C87" s="64">
        <v>1.56</v>
      </c>
      <c r="D87" s="64">
        <v>5.2</v>
      </c>
      <c r="E87" s="64">
        <v>8.6</v>
      </c>
      <c r="F87" s="64">
        <v>87.89</v>
      </c>
      <c r="G87" s="12" t="s">
        <v>120</v>
      </c>
      <c r="H87" s="13" t="s">
        <v>121</v>
      </c>
    </row>
    <row r="88" spans="1:8" s="14" customFormat="1" ht="12.75" customHeight="1" x14ac:dyDescent="0.2">
      <c r="A88" s="9" t="s">
        <v>21</v>
      </c>
      <c r="B88" s="15">
        <v>215</v>
      </c>
      <c r="C88" s="7">
        <v>7.0000000000000007E-2</v>
      </c>
      <c r="D88" s="7">
        <v>0.02</v>
      </c>
      <c r="E88" s="7">
        <v>15</v>
      </c>
      <c r="F88" s="7">
        <v>60</v>
      </c>
      <c r="G88" s="15" t="s">
        <v>22</v>
      </c>
      <c r="H88" s="63" t="s">
        <v>23</v>
      </c>
    </row>
    <row r="89" spans="1:8" s="14" customFormat="1" x14ac:dyDescent="0.2">
      <c r="A89" s="3" t="s">
        <v>41</v>
      </c>
      <c r="B89" s="4">
        <v>20</v>
      </c>
      <c r="C89" s="4">
        <v>1.3</v>
      </c>
      <c r="D89" s="4">
        <v>0.2</v>
      </c>
      <c r="E89" s="4">
        <v>8.6</v>
      </c>
      <c r="F89" s="4">
        <v>43</v>
      </c>
      <c r="G89" s="26">
        <v>11</v>
      </c>
      <c r="H89" s="9" t="s">
        <v>42</v>
      </c>
    </row>
    <row r="90" spans="1:8" x14ac:dyDescent="0.2">
      <c r="A90" s="16" t="s">
        <v>24</v>
      </c>
      <c r="B90" s="2">
        <f>SUM(B87:B89)</f>
        <v>435</v>
      </c>
      <c r="C90" s="17">
        <f>SUM(C87:C89)</f>
        <v>2.93</v>
      </c>
      <c r="D90" s="17">
        <f>SUM(D87:D89)</f>
        <v>5.42</v>
      </c>
      <c r="E90" s="17">
        <f>SUM(E87:E89)</f>
        <v>32.200000000000003</v>
      </c>
      <c r="F90" s="17">
        <f>SUM(F87:F89)</f>
        <v>190.89</v>
      </c>
      <c r="G90" s="2"/>
      <c r="H90" s="6"/>
    </row>
    <row r="91" spans="1:8" x14ac:dyDescent="0.2">
      <c r="A91" s="16" t="s">
        <v>219</v>
      </c>
      <c r="B91" s="2">
        <f>SUM(B85,B90)</f>
        <v>947</v>
      </c>
      <c r="C91" s="2">
        <f t="shared" ref="C91:F91" si="5">SUM(C85,C90)</f>
        <v>20.66</v>
      </c>
      <c r="D91" s="2">
        <f t="shared" si="5"/>
        <v>24.72</v>
      </c>
      <c r="E91" s="2">
        <f t="shared" si="5"/>
        <v>99.81</v>
      </c>
      <c r="F91" s="2">
        <f t="shared" si="5"/>
        <v>701.23</v>
      </c>
      <c r="G91" s="2"/>
      <c r="H91" s="6"/>
    </row>
    <row r="92" spans="1:8" ht="12.75" x14ac:dyDescent="0.2">
      <c r="A92" s="107" t="s">
        <v>132</v>
      </c>
      <c r="B92" s="107"/>
      <c r="C92" s="107"/>
      <c r="D92" s="107"/>
      <c r="E92" s="107"/>
      <c r="F92" s="107"/>
      <c r="G92" s="107"/>
      <c r="H92" s="107"/>
    </row>
    <row r="93" spans="1:8" x14ac:dyDescent="0.2">
      <c r="A93" s="104" t="s">
        <v>1</v>
      </c>
      <c r="B93" s="104"/>
      <c r="C93" s="104"/>
      <c r="D93" s="104"/>
      <c r="E93" s="104"/>
      <c r="F93" s="104"/>
      <c r="G93" s="104"/>
      <c r="H93" s="104"/>
    </row>
    <row r="94" spans="1:8" x14ac:dyDescent="0.2">
      <c r="A94" s="103" t="s">
        <v>2</v>
      </c>
      <c r="B94" s="104" t="s">
        <v>3</v>
      </c>
      <c r="C94" s="104"/>
      <c r="D94" s="104"/>
      <c r="E94" s="104"/>
      <c r="F94" s="104"/>
      <c r="G94" s="103" t="s">
        <v>4</v>
      </c>
      <c r="H94" s="103" t="s">
        <v>5</v>
      </c>
    </row>
    <row r="95" spans="1:8" ht="11.45" customHeight="1" x14ac:dyDescent="0.2">
      <c r="A95" s="103"/>
      <c r="B95" s="2" t="s">
        <v>6</v>
      </c>
      <c r="C95" s="2" t="s">
        <v>7</v>
      </c>
      <c r="D95" s="2" t="s">
        <v>8</v>
      </c>
      <c r="E95" s="2" t="s">
        <v>9</v>
      </c>
      <c r="F95" s="2" t="s">
        <v>10</v>
      </c>
      <c r="G95" s="103"/>
      <c r="H95" s="103"/>
    </row>
    <row r="96" spans="1:8" x14ac:dyDescent="0.2">
      <c r="A96" s="103" t="s">
        <v>11</v>
      </c>
      <c r="B96" s="103"/>
      <c r="C96" s="106"/>
      <c r="D96" s="106"/>
      <c r="E96" s="106"/>
      <c r="F96" s="106"/>
      <c r="G96" s="103"/>
      <c r="H96" s="103"/>
    </row>
    <row r="97" spans="1:8" ht="11.45" customHeight="1" x14ac:dyDescent="0.2">
      <c r="A97" s="6" t="s">
        <v>133</v>
      </c>
      <c r="B97" s="10">
        <v>205</v>
      </c>
      <c r="C97" s="11">
        <v>5.93</v>
      </c>
      <c r="D97" s="11">
        <v>6.2</v>
      </c>
      <c r="E97" s="11">
        <v>34.39</v>
      </c>
      <c r="F97" s="11">
        <v>217.74</v>
      </c>
      <c r="G97" s="19" t="s">
        <v>134</v>
      </c>
      <c r="H97" s="13" t="s">
        <v>135</v>
      </c>
    </row>
    <row r="98" spans="1:8" ht="11.45" customHeight="1" x14ac:dyDescent="0.2">
      <c r="A98" s="6" t="s">
        <v>15</v>
      </c>
      <c r="B98" s="7">
        <v>30</v>
      </c>
      <c r="C98" s="37">
        <v>6.96</v>
      </c>
      <c r="D98" s="37">
        <v>8.85</v>
      </c>
      <c r="E98" s="37">
        <v>0</v>
      </c>
      <c r="F98" s="37">
        <v>108</v>
      </c>
      <c r="G98" s="4" t="s">
        <v>16</v>
      </c>
      <c r="H98" s="6" t="s">
        <v>17</v>
      </c>
    </row>
    <row r="99" spans="1:8" x14ac:dyDescent="0.2">
      <c r="A99" s="9" t="s">
        <v>18</v>
      </c>
      <c r="B99" s="4">
        <v>50</v>
      </c>
      <c r="C99" s="5">
        <v>4.75</v>
      </c>
      <c r="D99" s="5">
        <v>1.5</v>
      </c>
      <c r="E99" s="5">
        <v>26</v>
      </c>
      <c r="F99" s="5">
        <v>132.5</v>
      </c>
      <c r="G99" s="7" t="s">
        <v>19</v>
      </c>
      <c r="H99" s="13" t="s">
        <v>20</v>
      </c>
    </row>
    <row r="100" spans="1:8" ht="12" customHeight="1" x14ac:dyDescent="0.2">
      <c r="A100" s="9" t="s">
        <v>21</v>
      </c>
      <c r="B100" s="7">
        <v>215</v>
      </c>
      <c r="C100" s="7">
        <v>7.0000000000000007E-2</v>
      </c>
      <c r="D100" s="7">
        <v>0.02</v>
      </c>
      <c r="E100" s="7">
        <v>15</v>
      </c>
      <c r="F100" s="7">
        <v>60</v>
      </c>
      <c r="G100" s="7" t="s">
        <v>22</v>
      </c>
      <c r="H100" s="6" t="s">
        <v>23</v>
      </c>
    </row>
    <row r="101" spans="1:8" x14ac:dyDescent="0.2">
      <c r="A101" s="16" t="s">
        <v>24</v>
      </c>
      <c r="B101" s="2">
        <f>SUM(B97:B100)</f>
        <v>500</v>
      </c>
      <c r="C101" s="2">
        <f>SUM(C97:C100)</f>
        <v>17.71</v>
      </c>
      <c r="D101" s="2">
        <f>SUM(D97:D100)</f>
        <v>16.57</v>
      </c>
      <c r="E101" s="2">
        <f>SUM(E97:E100)</f>
        <v>75.39</v>
      </c>
      <c r="F101" s="2">
        <f>SUM(F97:F100)</f>
        <v>518.24</v>
      </c>
      <c r="G101" s="2"/>
      <c r="H101" s="6"/>
    </row>
    <row r="102" spans="1:8" x14ac:dyDescent="0.2">
      <c r="A102" s="104" t="s">
        <v>218</v>
      </c>
      <c r="B102" s="104"/>
      <c r="C102" s="104"/>
      <c r="D102" s="104"/>
      <c r="E102" s="104"/>
      <c r="F102" s="104"/>
      <c r="G102" s="104"/>
      <c r="H102" s="104"/>
    </row>
    <row r="103" spans="1:8" ht="12.75" customHeight="1" x14ac:dyDescent="0.2">
      <c r="A103" s="6" t="s">
        <v>104</v>
      </c>
      <c r="B103" s="7">
        <v>200</v>
      </c>
      <c r="C103" s="4">
        <v>1.62</v>
      </c>
      <c r="D103" s="4">
        <v>2.2000000000000002</v>
      </c>
      <c r="E103" s="4">
        <v>12.81</v>
      </c>
      <c r="F103" s="4">
        <v>77.13</v>
      </c>
      <c r="G103" s="4" t="s">
        <v>105</v>
      </c>
      <c r="H103" s="9" t="s">
        <v>106</v>
      </c>
    </row>
    <row r="104" spans="1:8" s="14" customFormat="1" ht="12.75" customHeight="1" x14ac:dyDescent="0.2">
      <c r="A104" s="9" t="s">
        <v>21</v>
      </c>
      <c r="B104" s="15">
        <v>215</v>
      </c>
      <c r="C104" s="7">
        <v>7.0000000000000007E-2</v>
      </c>
      <c r="D104" s="7">
        <v>0.02</v>
      </c>
      <c r="E104" s="7">
        <v>15</v>
      </c>
      <c r="F104" s="7">
        <v>60</v>
      </c>
      <c r="G104" s="15" t="s">
        <v>22</v>
      </c>
      <c r="H104" s="63" t="s">
        <v>23</v>
      </c>
    </row>
    <row r="105" spans="1:8" s="14" customFormat="1" x14ac:dyDescent="0.2">
      <c r="A105" s="3" t="s">
        <v>41</v>
      </c>
      <c r="B105" s="4">
        <v>20</v>
      </c>
      <c r="C105" s="4">
        <v>1.3</v>
      </c>
      <c r="D105" s="4">
        <v>0.2</v>
      </c>
      <c r="E105" s="4">
        <v>8.6</v>
      </c>
      <c r="F105" s="4">
        <v>43</v>
      </c>
      <c r="G105" s="26">
        <v>11</v>
      </c>
      <c r="H105" s="9" t="s">
        <v>42</v>
      </c>
    </row>
    <row r="106" spans="1:8" x14ac:dyDescent="0.2">
      <c r="A106" s="16" t="s">
        <v>24</v>
      </c>
      <c r="B106" s="2">
        <f>SUM(B103:B105)</f>
        <v>435</v>
      </c>
      <c r="C106" s="17">
        <f>SUM(C103:C105)</f>
        <v>2.99</v>
      </c>
      <c r="D106" s="17">
        <f>SUM(D103:D105)</f>
        <v>2.4200000000000004</v>
      </c>
      <c r="E106" s="17">
        <f>SUM(E103:E105)</f>
        <v>36.410000000000004</v>
      </c>
      <c r="F106" s="17">
        <f>SUM(F103:F105)</f>
        <v>180.13</v>
      </c>
      <c r="G106" s="2"/>
      <c r="H106" s="6"/>
    </row>
    <row r="107" spans="1:8" x14ac:dyDescent="0.2">
      <c r="A107" s="16" t="s">
        <v>219</v>
      </c>
      <c r="B107" s="2">
        <f>SUM(B101,B106)</f>
        <v>935</v>
      </c>
      <c r="C107" s="2">
        <f t="shared" ref="C107:F107" si="6">SUM(C101,C106)</f>
        <v>20.700000000000003</v>
      </c>
      <c r="D107" s="2">
        <f t="shared" si="6"/>
        <v>18.990000000000002</v>
      </c>
      <c r="E107" s="2">
        <f t="shared" si="6"/>
        <v>111.80000000000001</v>
      </c>
      <c r="F107" s="2">
        <f t="shared" si="6"/>
        <v>698.37</v>
      </c>
      <c r="G107" s="2"/>
      <c r="H107" s="6"/>
    </row>
    <row r="108" spans="1:8" x14ac:dyDescent="0.2">
      <c r="A108" s="104" t="s">
        <v>47</v>
      </c>
      <c r="B108" s="104"/>
      <c r="C108" s="104"/>
      <c r="D108" s="104"/>
      <c r="E108" s="104"/>
      <c r="F108" s="104"/>
      <c r="G108" s="104"/>
      <c r="H108" s="104"/>
    </row>
    <row r="109" spans="1:8" x14ac:dyDescent="0.2">
      <c r="A109" s="103" t="s">
        <v>2</v>
      </c>
      <c r="B109" s="104" t="s">
        <v>3</v>
      </c>
      <c r="C109" s="104"/>
      <c r="D109" s="104"/>
      <c r="E109" s="104"/>
      <c r="F109" s="104"/>
      <c r="G109" s="103" t="s">
        <v>4</v>
      </c>
      <c r="H109" s="103" t="s">
        <v>5</v>
      </c>
    </row>
    <row r="110" spans="1:8" ht="11.45" customHeight="1" x14ac:dyDescent="0.2">
      <c r="A110" s="103"/>
      <c r="B110" s="2" t="s">
        <v>6</v>
      </c>
      <c r="C110" s="2" t="s">
        <v>7</v>
      </c>
      <c r="D110" s="2" t="s">
        <v>8</v>
      </c>
      <c r="E110" s="2" t="s">
        <v>9</v>
      </c>
      <c r="F110" s="2" t="s">
        <v>10</v>
      </c>
      <c r="G110" s="103"/>
      <c r="H110" s="103"/>
    </row>
    <row r="111" spans="1:8" x14ac:dyDescent="0.2">
      <c r="A111" s="103" t="s">
        <v>11</v>
      </c>
      <c r="B111" s="103"/>
      <c r="C111" s="106"/>
      <c r="D111" s="106"/>
      <c r="E111" s="106"/>
      <c r="F111" s="106"/>
      <c r="G111" s="103"/>
      <c r="H111" s="103"/>
    </row>
    <row r="112" spans="1:8" s="44" customFormat="1" ht="12" customHeight="1" x14ac:dyDescent="0.2">
      <c r="A112" s="41" t="s">
        <v>263</v>
      </c>
      <c r="B112" s="42">
        <v>70</v>
      </c>
      <c r="C112" s="11">
        <v>11.5</v>
      </c>
      <c r="D112" s="11">
        <v>12.3</v>
      </c>
      <c r="E112" s="11">
        <v>5.8</v>
      </c>
      <c r="F112" s="11">
        <v>182.9</v>
      </c>
      <c r="G112" s="43" t="s">
        <v>264</v>
      </c>
      <c r="H112" s="31" t="s">
        <v>145</v>
      </c>
    </row>
    <row r="113" spans="1:8" ht="13.5" customHeight="1" x14ac:dyDescent="0.2">
      <c r="A113" s="6" t="s">
        <v>63</v>
      </c>
      <c r="B113" s="7">
        <v>150</v>
      </c>
      <c r="C113" s="7">
        <v>5.52</v>
      </c>
      <c r="D113" s="7">
        <v>4.51</v>
      </c>
      <c r="E113" s="7">
        <v>26.45</v>
      </c>
      <c r="F113" s="7">
        <v>168.45</v>
      </c>
      <c r="G113" s="7" t="s">
        <v>64</v>
      </c>
      <c r="H113" s="6" t="s">
        <v>65</v>
      </c>
    </row>
    <row r="114" spans="1:8" s="25" customFormat="1" ht="24" customHeight="1" x14ac:dyDescent="0.2">
      <c r="A114" s="3" t="s">
        <v>146</v>
      </c>
      <c r="B114" s="10">
        <v>60</v>
      </c>
      <c r="C114" s="24">
        <v>0.42</v>
      </c>
      <c r="D114" s="24">
        <v>0.06</v>
      </c>
      <c r="E114" s="24">
        <v>1.1399999999999999</v>
      </c>
      <c r="F114" s="24">
        <v>7.2</v>
      </c>
      <c r="G114" s="19" t="s">
        <v>147</v>
      </c>
      <c r="H114" s="9" t="s">
        <v>89</v>
      </c>
    </row>
    <row r="115" spans="1:8" x14ac:dyDescent="0.2">
      <c r="A115" s="3" t="s">
        <v>43</v>
      </c>
      <c r="B115" s="7">
        <v>40</v>
      </c>
      <c r="C115" s="4">
        <v>3.2</v>
      </c>
      <c r="D115" s="4">
        <v>0.4</v>
      </c>
      <c r="E115" s="4">
        <v>20.399999999999999</v>
      </c>
      <c r="F115" s="4">
        <v>100</v>
      </c>
      <c r="G115" s="7" t="s">
        <v>69</v>
      </c>
      <c r="H115" s="9" t="s">
        <v>45</v>
      </c>
    </row>
    <row r="116" spans="1:8" x14ac:dyDescent="0.2">
      <c r="A116" s="20" t="s">
        <v>54</v>
      </c>
      <c r="B116" s="4">
        <v>222</v>
      </c>
      <c r="C116" s="7">
        <v>0.13</v>
      </c>
      <c r="D116" s="7">
        <v>0.02</v>
      </c>
      <c r="E116" s="7">
        <v>15.2</v>
      </c>
      <c r="F116" s="7">
        <v>62</v>
      </c>
      <c r="G116" s="7" t="s">
        <v>55</v>
      </c>
      <c r="H116" s="3" t="s">
        <v>56</v>
      </c>
    </row>
    <row r="117" spans="1:8" x14ac:dyDescent="0.2">
      <c r="A117" s="16" t="s">
        <v>24</v>
      </c>
      <c r="B117" s="2">
        <f>SUM(B112:B116)</f>
        <v>542</v>
      </c>
      <c r="C117" s="17">
        <f>SUM(C112:C116)</f>
        <v>20.77</v>
      </c>
      <c r="D117" s="17">
        <f>SUM(D112:D116)</f>
        <v>17.29</v>
      </c>
      <c r="E117" s="17">
        <f>SUM(E112:E116)</f>
        <v>68.989999999999995</v>
      </c>
      <c r="F117" s="17">
        <f>SUM(F112:F116)</f>
        <v>520.54999999999995</v>
      </c>
      <c r="G117" s="2"/>
      <c r="H117" s="6"/>
    </row>
    <row r="118" spans="1:8" x14ac:dyDescent="0.2">
      <c r="A118" s="104" t="s">
        <v>218</v>
      </c>
      <c r="B118" s="104"/>
      <c r="C118" s="104"/>
      <c r="D118" s="104"/>
      <c r="E118" s="104"/>
      <c r="F118" s="104"/>
      <c r="G118" s="104"/>
      <c r="H118" s="104"/>
    </row>
    <row r="119" spans="1:8" ht="12.75" customHeight="1" x14ac:dyDescent="0.2">
      <c r="A119" s="6" t="s">
        <v>74</v>
      </c>
      <c r="B119" s="4">
        <v>200</v>
      </c>
      <c r="C119" s="4">
        <v>1.38</v>
      </c>
      <c r="D119" s="4">
        <v>5.2</v>
      </c>
      <c r="E119" s="4">
        <v>8.92</v>
      </c>
      <c r="F119" s="4">
        <v>88.2</v>
      </c>
      <c r="G119" s="4" t="s">
        <v>75</v>
      </c>
      <c r="H119" s="20" t="s">
        <v>76</v>
      </c>
    </row>
    <row r="120" spans="1:8" s="14" customFormat="1" ht="12.75" customHeight="1" x14ac:dyDescent="0.2">
      <c r="A120" s="9" t="s">
        <v>21</v>
      </c>
      <c r="B120" s="15">
        <v>215</v>
      </c>
      <c r="C120" s="15">
        <v>7.0000000000000007E-2</v>
      </c>
      <c r="D120" s="15">
        <v>0.02</v>
      </c>
      <c r="E120" s="15">
        <v>15</v>
      </c>
      <c r="F120" s="15">
        <v>60</v>
      </c>
      <c r="G120" s="15" t="s">
        <v>22</v>
      </c>
      <c r="H120" s="63" t="s">
        <v>23</v>
      </c>
    </row>
    <row r="121" spans="1:8" s="14" customFormat="1" x14ac:dyDescent="0.2">
      <c r="A121" s="3" t="s">
        <v>41</v>
      </c>
      <c r="B121" s="4">
        <v>20</v>
      </c>
      <c r="C121" s="4">
        <v>1.3</v>
      </c>
      <c r="D121" s="4">
        <v>0.2</v>
      </c>
      <c r="E121" s="4">
        <v>8.6</v>
      </c>
      <c r="F121" s="4">
        <v>43</v>
      </c>
      <c r="G121" s="26">
        <v>11</v>
      </c>
      <c r="H121" s="9" t="s">
        <v>42</v>
      </c>
    </row>
    <row r="122" spans="1:8" x14ac:dyDescent="0.2">
      <c r="A122" s="16" t="s">
        <v>24</v>
      </c>
      <c r="B122" s="2">
        <f>SUM(B119:B121)</f>
        <v>435</v>
      </c>
      <c r="C122" s="17">
        <f>SUM(C119:C121)</f>
        <v>2.75</v>
      </c>
      <c r="D122" s="17">
        <f>SUM(D119:D121)</f>
        <v>5.42</v>
      </c>
      <c r="E122" s="17">
        <f>SUM(E119:E121)</f>
        <v>32.520000000000003</v>
      </c>
      <c r="F122" s="17">
        <f>SUM(F119:F121)</f>
        <v>191.2</v>
      </c>
      <c r="G122" s="2"/>
      <c r="H122" s="6"/>
    </row>
    <row r="123" spans="1:8" x14ac:dyDescent="0.2">
      <c r="A123" s="16" t="s">
        <v>219</v>
      </c>
      <c r="B123" s="2">
        <f>SUM(B117,B122)</f>
        <v>977</v>
      </c>
      <c r="C123" s="2">
        <f t="shared" ref="C123:F123" si="7">SUM(C117,C122)</f>
        <v>23.52</v>
      </c>
      <c r="D123" s="2">
        <f t="shared" si="7"/>
        <v>22.71</v>
      </c>
      <c r="E123" s="2">
        <f t="shared" si="7"/>
        <v>101.50999999999999</v>
      </c>
      <c r="F123" s="2">
        <f t="shared" si="7"/>
        <v>711.75</v>
      </c>
      <c r="G123" s="2"/>
      <c r="H123" s="6"/>
    </row>
    <row r="124" spans="1:8" x14ac:dyDescent="0.2">
      <c r="A124" s="104" t="s">
        <v>70</v>
      </c>
      <c r="B124" s="104"/>
      <c r="C124" s="104"/>
      <c r="D124" s="104"/>
      <c r="E124" s="104"/>
      <c r="F124" s="104"/>
      <c r="G124" s="104"/>
      <c r="H124" s="104"/>
    </row>
    <row r="125" spans="1:8" x14ac:dyDescent="0.2">
      <c r="A125" s="103" t="s">
        <v>2</v>
      </c>
      <c r="B125" s="104" t="s">
        <v>3</v>
      </c>
      <c r="C125" s="104"/>
      <c r="D125" s="104"/>
      <c r="E125" s="104"/>
      <c r="F125" s="104"/>
      <c r="G125" s="103" t="s">
        <v>4</v>
      </c>
      <c r="H125" s="103" t="s">
        <v>5</v>
      </c>
    </row>
    <row r="126" spans="1:8" ht="11.45" customHeight="1" x14ac:dyDescent="0.2">
      <c r="A126" s="103"/>
      <c r="B126" s="2" t="s">
        <v>6</v>
      </c>
      <c r="C126" s="2" t="s">
        <v>7</v>
      </c>
      <c r="D126" s="2" t="s">
        <v>8</v>
      </c>
      <c r="E126" s="2" t="s">
        <v>9</v>
      </c>
      <c r="F126" s="2" t="s">
        <v>10</v>
      </c>
      <c r="G126" s="103"/>
      <c r="H126" s="103"/>
    </row>
    <row r="127" spans="1:8" x14ac:dyDescent="0.2">
      <c r="A127" s="103" t="s">
        <v>11</v>
      </c>
      <c r="B127" s="103"/>
      <c r="C127" s="103"/>
      <c r="D127" s="103"/>
      <c r="E127" s="103"/>
      <c r="F127" s="103"/>
      <c r="G127" s="103"/>
      <c r="H127" s="103"/>
    </row>
    <row r="128" spans="1:8" ht="12" customHeight="1" x14ac:dyDescent="0.2">
      <c r="A128" s="6" t="s">
        <v>29</v>
      </c>
      <c r="B128" s="7">
        <v>90</v>
      </c>
      <c r="C128" s="4">
        <v>14.68</v>
      </c>
      <c r="D128" s="4">
        <v>10.58</v>
      </c>
      <c r="E128" s="4">
        <v>11.03</v>
      </c>
      <c r="F128" s="4">
        <v>180.7</v>
      </c>
      <c r="G128" s="7" t="s">
        <v>30</v>
      </c>
      <c r="H128" s="9" t="s">
        <v>31</v>
      </c>
    </row>
    <row r="129" spans="1:8" ht="12" customHeight="1" x14ac:dyDescent="0.2">
      <c r="A129" s="9" t="s">
        <v>35</v>
      </c>
      <c r="B129" s="7">
        <v>150</v>
      </c>
      <c r="C129" s="22">
        <v>3.06</v>
      </c>
      <c r="D129" s="22">
        <v>4.8</v>
      </c>
      <c r="E129" s="22">
        <v>20.440000000000001</v>
      </c>
      <c r="F129" s="22">
        <v>137.25</v>
      </c>
      <c r="G129" s="7" t="s">
        <v>36</v>
      </c>
      <c r="H129" s="9" t="s">
        <v>37</v>
      </c>
    </row>
    <row r="130" spans="1:8" x14ac:dyDescent="0.2">
      <c r="A130" s="3" t="s">
        <v>43</v>
      </c>
      <c r="B130" s="28">
        <v>50</v>
      </c>
      <c r="C130" s="11">
        <v>4</v>
      </c>
      <c r="D130" s="11">
        <v>0.5</v>
      </c>
      <c r="E130" s="11">
        <v>25.5</v>
      </c>
      <c r="F130" s="11">
        <v>125</v>
      </c>
      <c r="G130" s="29" t="s">
        <v>44</v>
      </c>
      <c r="H130" s="9" t="s">
        <v>45</v>
      </c>
    </row>
    <row r="131" spans="1:8" x14ac:dyDescent="0.2">
      <c r="A131" s="9" t="s">
        <v>21</v>
      </c>
      <c r="B131" s="7">
        <v>215</v>
      </c>
      <c r="C131" s="15">
        <v>7.0000000000000007E-2</v>
      </c>
      <c r="D131" s="15">
        <v>0.02</v>
      </c>
      <c r="E131" s="15">
        <v>15</v>
      </c>
      <c r="F131" s="15">
        <v>60</v>
      </c>
      <c r="G131" s="7" t="s">
        <v>22</v>
      </c>
      <c r="H131" s="6" t="s">
        <v>23</v>
      </c>
    </row>
    <row r="132" spans="1:8" x14ac:dyDescent="0.2">
      <c r="A132" s="16" t="s">
        <v>24</v>
      </c>
      <c r="B132" s="2">
        <f>SUM(B128:B131)</f>
        <v>505</v>
      </c>
      <c r="C132" s="2">
        <f>SUM(C128:C131)</f>
        <v>21.81</v>
      </c>
      <c r="D132" s="2">
        <f>SUM(D128:D131)</f>
        <v>15.899999999999999</v>
      </c>
      <c r="E132" s="2">
        <f>SUM(E128:E131)</f>
        <v>71.97</v>
      </c>
      <c r="F132" s="2">
        <f>SUM(F128:F131)</f>
        <v>502.95</v>
      </c>
      <c r="G132" s="2"/>
      <c r="H132" s="6"/>
    </row>
    <row r="133" spans="1:8" x14ac:dyDescent="0.2">
      <c r="A133" s="104" t="s">
        <v>218</v>
      </c>
      <c r="B133" s="104"/>
      <c r="C133" s="104"/>
      <c r="D133" s="104"/>
      <c r="E133" s="104"/>
      <c r="F133" s="104"/>
      <c r="G133" s="104"/>
      <c r="H133" s="104"/>
    </row>
    <row r="134" spans="1:8" ht="12" customHeight="1" x14ac:dyDescent="0.2">
      <c r="A134" s="6" t="s">
        <v>90</v>
      </c>
      <c r="B134" s="4">
        <v>200</v>
      </c>
      <c r="C134" s="4">
        <v>4.4000000000000004</v>
      </c>
      <c r="D134" s="4">
        <v>4.2</v>
      </c>
      <c r="E134" s="4">
        <v>13.2</v>
      </c>
      <c r="F134" s="4">
        <v>118.6</v>
      </c>
      <c r="G134" s="4" t="s">
        <v>91</v>
      </c>
      <c r="H134" s="13" t="s">
        <v>92</v>
      </c>
    </row>
    <row r="135" spans="1:8" s="14" customFormat="1" ht="12.75" customHeight="1" x14ac:dyDescent="0.2">
      <c r="A135" s="9" t="s">
        <v>21</v>
      </c>
      <c r="B135" s="15">
        <v>215</v>
      </c>
      <c r="C135" s="7">
        <v>7.0000000000000007E-2</v>
      </c>
      <c r="D135" s="7">
        <v>0.02</v>
      </c>
      <c r="E135" s="7">
        <v>15</v>
      </c>
      <c r="F135" s="7">
        <v>60</v>
      </c>
      <c r="G135" s="15" t="s">
        <v>22</v>
      </c>
      <c r="H135" s="63" t="s">
        <v>23</v>
      </c>
    </row>
    <row r="136" spans="1:8" s="14" customFormat="1" x14ac:dyDescent="0.2">
      <c r="A136" s="3" t="s">
        <v>41</v>
      </c>
      <c r="B136" s="4">
        <v>20</v>
      </c>
      <c r="C136" s="4">
        <v>1.3</v>
      </c>
      <c r="D136" s="4">
        <v>0.2</v>
      </c>
      <c r="E136" s="4">
        <v>8.6</v>
      </c>
      <c r="F136" s="4">
        <v>43</v>
      </c>
      <c r="G136" s="26">
        <v>11</v>
      </c>
      <c r="H136" s="9" t="s">
        <v>42</v>
      </c>
    </row>
    <row r="137" spans="1:8" x14ac:dyDescent="0.2">
      <c r="A137" s="16" t="s">
        <v>24</v>
      </c>
      <c r="B137" s="2">
        <f>SUM(B134:B136)</f>
        <v>435</v>
      </c>
      <c r="C137" s="17">
        <f>SUM(C134:C136)</f>
        <v>5.7700000000000005</v>
      </c>
      <c r="D137" s="17">
        <f>SUM(D134:D136)</f>
        <v>4.42</v>
      </c>
      <c r="E137" s="17">
        <f>SUM(E134:E136)</f>
        <v>36.799999999999997</v>
      </c>
      <c r="F137" s="17">
        <f>SUM(F134:F136)</f>
        <v>221.6</v>
      </c>
      <c r="G137" s="2"/>
      <c r="H137" s="6"/>
    </row>
    <row r="138" spans="1:8" x14ac:dyDescent="0.2">
      <c r="A138" s="16" t="s">
        <v>219</v>
      </c>
      <c r="B138" s="2">
        <f>SUM(B132,B137)</f>
        <v>940</v>
      </c>
      <c r="C138" s="2">
        <f t="shared" ref="C138:F138" si="8">SUM(C132,C137)</f>
        <v>27.58</v>
      </c>
      <c r="D138" s="2">
        <f t="shared" si="8"/>
        <v>20.32</v>
      </c>
      <c r="E138" s="2">
        <f t="shared" si="8"/>
        <v>108.77</v>
      </c>
      <c r="F138" s="2">
        <f t="shared" si="8"/>
        <v>724.55</v>
      </c>
      <c r="G138" s="2"/>
      <c r="H138" s="6"/>
    </row>
    <row r="139" spans="1:8" x14ac:dyDescent="0.2">
      <c r="A139" s="104" t="s">
        <v>83</v>
      </c>
      <c r="B139" s="104"/>
      <c r="C139" s="104"/>
      <c r="D139" s="104"/>
      <c r="E139" s="104"/>
      <c r="F139" s="104"/>
      <c r="G139" s="104"/>
      <c r="H139" s="104"/>
    </row>
    <row r="140" spans="1:8" x14ac:dyDescent="0.2">
      <c r="A140" s="103" t="s">
        <v>2</v>
      </c>
      <c r="B140" s="104" t="s">
        <v>3</v>
      </c>
      <c r="C140" s="104"/>
      <c r="D140" s="104"/>
      <c r="E140" s="104"/>
      <c r="F140" s="104"/>
      <c r="G140" s="103" t="s">
        <v>4</v>
      </c>
      <c r="H140" s="103" t="s">
        <v>5</v>
      </c>
    </row>
    <row r="141" spans="1:8" ht="11.45" customHeight="1" x14ac:dyDescent="0.2">
      <c r="A141" s="103"/>
      <c r="B141" s="2" t="s">
        <v>6</v>
      </c>
      <c r="C141" s="2" t="s">
        <v>7</v>
      </c>
      <c r="D141" s="2" t="s">
        <v>8</v>
      </c>
      <c r="E141" s="2" t="s">
        <v>9</v>
      </c>
      <c r="F141" s="2" t="s">
        <v>10</v>
      </c>
      <c r="G141" s="103"/>
      <c r="H141" s="103"/>
    </row>
    <row r="142" spans="1:8" x14ac:dyDescent="0.2">
      <c r="A142" s="103" t="s">
        <v>11</v>
      </c>
      <c r="B142" s="103"/>
      <c r="C142" s="106"/>
      <c r="D142" s="106"/>
      <c r="E142" s="106"/>
      <c r="F142" s="106"/>
      <c r="G142" s="103"/>
      <c r="H142" s="103"/>
    </row>
    <row r="143" spans="1:8" ht="12.75" customHeight="1" x14ac:dyDescent="0.2">
      <c r="A143" s="6" t="s">
        <v>157</v>
      </c>
      <c r="B143" s="4">
        <v>150</v>
      </c>
      <c r="C143" s="30">
        <v>18.63</v>
      </c>
      <c r="D143" s="30">
        <v>9.93</v>
      </c>
      <c r="E143" s="30">
        <v>41.77</v>
      </c>
      <c r="F143" s="30">
        <v>331.5</v>
      </c>
      <c r="G143" s="7" t="s">
        <v>158</v>
      </c>
      <c r="H143" s="6" t="s">
        <v>159</v>
      </c>
    </row>
    <row r="144" spans="1:8" x14ac:dyDescent="0.2">
      <c r="A144" s="6" t="s">
        <v>160</v>
      </c>
      <c r="B144" s="28">
        <v>30</v>
      </c>
      <c r="C144" s="11">
        <v>3.09</v>
      </c>
      <c r="D144" s="11">
        <v>5.64</v>
      </c>
      <c r="E144" s="11">
        <v>24.53</v>
      </c>
      <c r="F144" s="11">
        <v>131.74</v>
      </c>
      <c r="G144" s="19" t="s">
        <v>161</v>
      </c>
      <c r="H144" s="21" t="s">
        <v>162</v>
      </c>
    </row>
    <row r="145" spans="1:8" s="25" customFormat="1" x14ac:dyDescent="0.2">
      <c r="A145" s="6" t="s">
        <v>51</v>
      </c>
      <c r="B145" s="7">
        <v>100</v>
      </c>
      <c r="C145" s="26">
        <v>0.4</v>
      </c>
      <c r="D145" s="26">
        <v>0.4</v>
      </c>
      <c r="E145" s="26">
        <f>19.6/2</f>
        <v>9.8000000000000007</v>
      </c>
      <c r="F145" s="26">
        <f>94/2</f>
        <v>47</v>
      </c>
      <c r="G145" s="7" t="s">
        <v>52</v>
      </c>
      <c r="H145" s="6" t="s">
        <v>53</v>
      </c>
    </row>
    <row r="146" spans="1:8" x14ac:dyDescent="0.2">
      <c r="A146" s="20" t="s">
        <v>54</v>
      </c>
      <c r="B146" s="4">
        <v>222</v>
      </c>
      <c r="C146" s="7">
        <v>0.13</v>
      </c>
      <c r="D146" s="7">
        <v>0.02</v>
      </c>
      <c r="E146" s="7">
        <v>15.2</v>
      </c>
      <c r="F146" s="7">
        <v>62</v>
      </c>
      <c r="G146" s="7" t="s">
        <v>55</v>
      </c>
      <c r="H146" s="3" t="s">
        <v>56</v>
      </c>
    </row>
    <row r="147" spans="1:8" x14ac:dyDescent="0.2">
      <c r="A147" s="16" t="s">
        <v>24</v>
      </c>
      <c r="B147" s="2">
        <f>SUM(B143:B146)</f>
        <v>502</v>
      </c>
      <c r="C147" s="2">
        <f>SUM(C143:C146)</f>
        <v>22.249999999999996</v>
      </c>
      <c r="D147" s="2">
        <f>SUM(D143:D146)</f>
        <v>15.99</v>
      </c>
      <c r="E147" s="2">
        <f>SUM(E143:E146)</f>
        <v>91.300000000000011</v>
      </c>
      <c r="F147" s="2">
        <f>SUM(F143:F146)</f>
        <v>572.24</v>
      </c>
      <c r="G147" s="2"/>
      <c r="H147" s="6"/>
    </row>
    <row r="148" spans="1:8" x14ac:dyDescent="0.2">
      <c r="A148" s="104" t="s">
        <v>218</v>
      </c>
      <c r="B148" s="104"/>
      <c r="C148" s="104"/>
      <c r="D148" s="104"/>
      <c r="E148" s="104"/>
      <c r="F148" s="104"/>
      <c r="G148" s="104"/>
      <c r="H148" s="104"/>
    </row>
    <row r="149" spans="1:8" ht="12.75" customHeight="1" x14ac:dyDescent="0.2">
      <c r="A149" s="6" t="s">
        <v>26</v>
      </c>
      <c r="B149" s="4">
        <v>200</v>
      </c>
      <c r="C149" s="5">
        <v>1.2</v>
      </c>
      <c r="D149" s="5">
        <v>5.2</v>
      </c>
      <c r="E149" s="5">
        <v>7.5</v>
      </c>
      <c r="F149" s="5">
        <v>77.010000000000005</v>
      </c>
      <c r="G149" s="4" t="s">
        <v>27</v>
      </c>
      <c r="H149" s="20" t="s">
        <v>28</v>
      </c>
    </row>
    <row r="150" spans="1:8" s="14" customFormat="1" ht="12.75" customHeight="1" x14ac:dyDescent="0.2">
      <c r="A150" s="9" t="s">
        <v>21</v>
      </c>
      <c r="B150" s="15">
        <v>215</v>
      </c>
      <c r="C150" s="15">
        <v>7.0000000000000007E-2</v>
      </c>
      <c r="D150" s="15">
        <v>0.02</v>
      </c>
      <c r="E150" s="15">
        <v>15</v>
      </c>
      <c r="F150" s="15">
        <v>60</v>
      </c>
      <c r="G150" s="15" t="s">
        <v>22</v>
      </c>
      <c r="H150" s="63" t="s">
        <v>23</v>
      </c>
    </row>
    <row r="151" spans="1:8" s="14" customFormat="1" x14ac:dyDescent="0.2">
      <c r="A151" s="3" t="s">
        <v>41</v>
      </c>
      <c r="B151" s="4">
        <v>20</v>
      </c>
      <c r="C151" s="4">
        <v>1.3</v>
      </c>
      <c r="D151" s="4">
        <v>0.2</v>
      </c>
      <c r="E151" s="4">
        <v>8.6</v>
      </c>
      <c r="F151" s="4">
        <v>43</v>
      </c>
      <c r="G151" s="26">
        <v>11</v>
      </c>
      <c r="H151" s="9" t="s">
        <v>42</v>
      </c>
    </row>
    <row r="152" spans="1:8" x14ac:dyDescent="0.2">
      <c r="A152" s="16" t="s">
        <v>24</v>
      </c>
      <c r="B152" s="2">
        <f>SUM(B149:B151)</f>
        <v>435</v>
      </c>
      <c r="C152" s="17">
        <f>SUM(C149:C151)</f>
        <v>2.5700000000000003</v>
      </c>
      <c r="D152" s="17">
        <f>SUM(D149:D151)</f>
        <v>5.42</v>
      </c>
      <c r="E152" s="17">
        <f>SUM(E149:E151)</f>
        <v>31.1</v>
      </c>
      <c r="F152" s="17">
        <f>SUM(F149:F151)</f>
        <v>180.01</v>
      </c>
      <c r="G152" s="2"/>
      <c r="H152" s="6"/>
    </row>
    <row r="153" spans="1:8" x14ac:dyDescent="0.2">
      <c r="A153" s="16" t="s">
        <v>219</v>
      </c>
      <c r="B153" s="2">
        <f>SUM(B147,B152)</f>
        <v>937</v>
      </c>
      <c r="C153" s="2">
        <f t="shared" ref="C153:F153" si="9">SUM(C147,C152)</f>
        <v>24.819999999999997</v>
      </c>
      <c r="D153" s="2">
        <f t="shared" si="9"/>
        <v>21.41</v>
      </c>
      <c r="E153" s="2">
        <f t="shared" si="9"/>
        <v>122.4</v>
      </c>
      <c r="F153" s="2">
        <f t="shared" si="9"/>
        <v>752.25</v>
      </c>
      <c r="G153" s="2"/>
      <c r="H153" s="6"/>
    </row>
    <row r="154" spans="1:8" x14ac:dyDescent="0.2">
      <c r="A154" s="104" t="s">
        <v>101</v>
      </c>
      <c r="B154" s="104"/>
      <c r="C154" s="104"/>
      <c r="D154" s="104"/>
      <c r="E154" s="104"/>
      <c r="F154" s="104"/>
      <c r="G154" s="104"/>
      <c r="H154" s="104"/>
    </row>
    <row r="155" spans="1:8" x14ac:dyDescent="0.2">
      <c r="A155" s="103" t="s">
        <v>2</v>
      </c>
      <c r="B155" s="104" t="s">
        <v>3</v>
      </c>
      <c r="C155" s="104"/>
      <c r="D155" s="104"/>
      <c r="E155" s="104"/>
      <c r="F155" s="104"/>
      <c r="G155" s="103" t="s">
        <v>4</v>
      </c>
      <c r="H155" s="103" t="s">
        <v>5</v>
      </c>
    </row>
    <row r="156" spans="1:8" ht="11.45" customHeight="1" x14ac:dyDescent="0.2">
      <c r="A156" s="103"/>
      <c r="B156" s="2" t="s">
        <v>6</v>
      </c>
      <c r="C156" s="2" t="s">
        <v>7</v>
      </c>
      <c r="D156" s="2" t="s">
        <v>8</v>
      </c>
      <c r="E156" s="2" t="s">
        <v>9</v>
      </c>
      <c r="F156" s="2" t="s">
        <v>10</v>
      </c>
      <c r="G156" s="103"/>
      <c r="H156" s="103"/>
    </row>
    <row r="157" spans="1:8" x14ac:dyDescent="0.2">
      <c r="A157" s="103" t="s">
        <v>11</v>
      </c>
      <c r="B157" s="103"/>
      <c r="C157" s="103"/>
      <c r="D157" s="103"/>
      <c r="E157" s="103"/>
      <c r="F157" s="103"/>
      <c r="G157" s="103"/>
      <c r="H157" s="103"/>
    </row>
    <row r="158" spans="1:8" s="44" customFormat="1" x14ac:dyDescent="0.2">
      <c r="A158" s="41" t="s">
        <v>163</v>
      </c>
      <c r="B158" s="42">
        <v>90</v>
      </c>
      <c r="C158" s="11">
        <f>11.3*0.9</f>
        <v>10.170000000000002</v>
      </c>
      <c r="D158" s="11">
        <f>19.5*0.9</f>
        <v>17.55</v>
      </c>
      <c r="E158" s="11">
        <f>2.9*0.9</f>
        <v>2.61</v>
      </c>
      <c r="F158" s="11">
        <f>230.7*0.9</f>
        <v>207.63</v>
      </c>
      <c r="G158" s="43" t="s">
        <v>164</v>
      </c>
      <c r="H158" s="31" t="s">
        <v>165</v>
      </c>
    </row>
    <row r="159" spans="1:8" ht="12" customHeight="1" x14ac:dyDescent="0.2">
      <c r="A159" s="3" t="s">
        <v>96</v>
      </c>
      <c r="B159" s="4">
        <v>150</v>
      </c>
      <c r="C159" s="26">
        <v>8.6</v>
      </c>
      <c r="D159" s="26">
        <v>6.09</v>
      </c>
      <c r="E159" s="26">
        <v>38.64</v>
      </c>
      <c r="F159" s="26">
        <v>243.75</v>
      </c>
      <c r="G159" s="7" t="s">
        <v>97</v>
      </c>
      <c r="H159" s="9" t="s">
        <v>98</v>
      </c>
    </row>
    <row r="160" spans="1:8" x14ac:dyDescent="0.2">
      <c r="A160" s="3" t="s">
        <v>43</v>
      </c>
      <c r="B160" s="28">
        <v>50</v>
      </c>
      <c r="C160" s="11">
        <v>4</v>
      </c>
      <c r="D160" s="11">
        <v>0.5</v>
      </c>
      <c r="E160" s="11">
        <v>25.5</v>
      </c>
      <c r="F160" s="11">
        <v>125</v>
      </c>
      <c r="G160" s="29" t="s">
        <v>44</v>
      </c>
      <c r="H160" s="9" t="s">
        <v>45</v>
      </c>
    </row>
    <row r="161" spans="1:8" ht="12" customHeight="1" x14ac:dyDescent="0.2">
      <c r="A161" s="9" t="s">
        <v>21</v>
      </c>
      <c r="B161" s="7">
        <v>215</v>
      </c>
      <c r="C161" s="15">
        <v>7.0000000000000007E-2</v>
      </c>
      <c r="D161" s="15">
        <v>0.02</v>
      </c>
      <c r="E161" s="15">
        <v>15</v>
      </c>
      <c r="F161" s="15">
        <v>60</v>
      </c>
      <c r="G161" s="7" t="s">
        <v>22</v>
      </c>
      <c r="H161" s="6" t="s">
        <v>23</v>
      </c>
    </row>
    <row r="162" spans="1:8" ht="13.5" customHeight="1" x14ac:dyDescent="0.2">
      <c r="A162" s="16" t="s">
        <v>24</v>
      </c>
      <c r="B162" s="2">
        <f>SUM(B158:B161)</f>
        <v>505</v>
      </c>
      <c r="C162" s="17">
        <f>SUM(C158:C161)</f>
        <v>22.840000000000003</v>
      </c>
      <c r="D162" s="17">
        <f>SUM(D158:D161)</f>
        <v>24.16</v>
      </c>
      <c r="E162" s="17">
        <f>SUM(E158:E161)</f>
        <v>81.75</v>
      </c>
      <c r="F162" s="17">
        <f>SUM(F158:F161)</f>
        <v>636.38</v>
      </c>
      <c r="G162" s="2"/>
      <c r="H162" s="6"/>
    </row>
    <row r="163" spans="1:8" x14ac:dyDescent="0.2">
      <c r="A163" s="104" t="s">
        <v>218</v>
      </c>
      <c r="B163" s="104"/>
      <c r="C163" s="104"/>
      <c r="D163" s="104"/>
      <c r="E163" s="104"/>
      <c r="F163" s="104"/>
      <c r="G163" s="104"/>
      <c r="H163" s="104"/>
    </row>
    <row r="164" spans="1:8" ht="12.75" customHeight="1" x14ac:dyDescent="0.2">
      <c r="A164" s="6" t="s">
        <v>166</v>
      </c>
      <c r="B164" s="10">
        <v>200</v>
      </c>
      <c r="C164" s="11">
        <v>1.58</v>
      </c>
      <c r="D164" s="11">
        <v>2.17</v>
      </c>
      <c r="E164" s="11">
        <v>9.69</v>
      </c>
      <c r="F164" s="11">
        <v>68.599999999999994</v>
      </c>
      <c r="G164" s="19">
        <v>101</v>
      </c>
      <c r="H164" s="31" t="s">
        <v>167</v>
      </c>
    </row>
    <row r="165" spans="1:8" s="14" customFormat="1" ht="12.75" customHeight="1" x14ac:dyDescent="0.2">
      <c r="A165" s="9" t="s">
        <v>21</v>
      </c>
      <c r="B165" s="15">
        <v>215</v>
      </c>
      <c r="C165" s="15">
        <v>7.0000000000000007E-2</v>
      </c>
      <c r="D165" s="15">
        <v>0.02</v>
      </c>
      <c r="E165" s="15">
        <v>15</v>
      </c>
      <c r="F165" s="15">
        <v>60</v>
      </c>
      <c r="G165" s="15" t="s">
        <v>22</v>
      </c>
      <c r="H165" s="63" t="s">
        <v>23</v>
      </c>
    </row>
    <row r="166" spans="1:8" s="14" customFormat="1" x14ac:dyDescent="0.2">
      <c r="A166" s="3" t="s">
        <v>41</v>
      </c>
      <c r="B166" s="4">
        <v>20</v>
      </c>
      <c r="C166" s="4">
        <v>1.3</v>
      </c>
      <c r="D166" s="4">
        <v>0.2</v>
      </c>
      <c r="E166" s="4">
        <v>8.6</v>
      </c>
      <c r="F166" s="4">
        <v>43</v>
      </c>
      <c r="G166" s="26">
        <v>11</v>
      </c>
      <c r="H166" s="9" t="s">
        <v>42</v>
      </c>
    </row>
    <row r="167" spans="1:8" x14ac:dyDescent="0.2">
      <c r="A167" s="16" t="s">
        <v>24</v>
      </c>
      <c r="B167" s="2">
        <f>SUM(B164:B166)</f>
        <v>435</v>
      </c>
      <c r="C167" s="17">
        <f>SUM(C164:C166)</f>
        <v>2.95</v>
      </c>
      <c r="D167" s="17">
        <f>SUM(D164:D166)</f>
        <v>2.39</v>
      </c>
      <c r="E167" s="17">
        <f>SUM(E164:E166)</f>
        <v>33.29</v>
      </c>
      <c r="F167" s="17">
        <f>SUM(F164:F166)</f>
        <v>171.6</v>
      </c>
      <c r="G167" s="2"/>
      <c r="H167" s="6"/>
    </row>
    <row r="168" spans="1:8" x14ac:dyDescent="0.2">
      <c r="A168" s="16" t="s">
        <v>219</v>
      </c>
      <c r="B168" s="2">
        <f>SUM(B162,B167)</f>
        <v>940</v>
      </c>
      <c r="C168" s="2">
        <f t="shared" ref="C168:F168" si="10">SUM(C162,C167)</f>
        <v>25.790000000000003</v>
      </c>
      <c r="D168" s="2">
        <f t="shared" si="10"/>
        <v>26.55</v>
      </c>
      <c r="E168" s="2">
        <f t="shared" si="10"/>
        <v>115.03999999999999</v>
      </c>
      <c r="F168" s="2">
        <f t="shared" si="10"/>
        <v>807.98</v>
      </c>
      <c r="G168" s="2"/>
      <c r="H168" s="6"/>
    </row>
    <row r="169" spans="1:8" x14ac:dyDescent="0.2">
      <c r="A169" s="104" t="s">
        <v>112</v>
      </c>
      <c r="B169" s="104"/>
      <c r="C169" s="104"/>
      <c r="D169" s="104"/>
      <c r="E169" s="104"/>
      <c r="F169" s="104"/>
      <c r="G169" s="104"/>
      <c r="H169" s="104"/>
    </row>
    <row r="170" spans="1:8" x14ac:dyDescent="0.2">
      <c r="A170" s="103" t="s">
        <v>2</v>
      </c>
      <c r="B170" s="104" t="s">
        <v>3</v>
      </c>
      <c r="C170" s="104"/>
      <c r="D170" s="104"/>
      <c r="E170" s="104"/>
      <c r="F170" s="104"/>
      <c r="G170" s="103" t="s">
        <v>4</v>
      </c>
      <c r="H170" s="103" t="s">
        <v>5</v>
      </c>
    </row>
    <row r="171" spans="1:8" ht="11.45" customHeight="1" x14ac:dyDescent="0.2">
      <c r="A171" s="103"/>
      <c r="B171" s="2" t="s">
        <v>6</v>
      </c>
      <c r="C171" s="2" t="s">
        <v>7</v>
      </c>
      <c r="D171" s="2" t="s">
        <v>8</v>
      </c>
      <c r="E171" s="2" t="s">
        <v>9</v>
      </c>
      <c r="F171" s="2" t="s">
        <v>10</v>
      </c>
      <c r="G171" s="103"/>
      <c r="H171" s="103"/>
    </row>
    <row r="172" spans="1:8" x14ac:dyDescent="0.2">
      <c r="A172" s="103" t="s">
        <v>11</v>
      </c>
      <c r="B172" s="103"/>
      <c r="C172" s="103"/>
      <c r="D172" s="103"/>
      <c r="E172" s="103"/>
      <c r="F172" s="103"/>
      <c r="G172" s="103"/>
      <c r="H172" s="103"/>
    </row>
    <row r="173" spans="1:8" ht="12.75" customHeight="1" x14ac:dyDescent="0.2">
      <c r="A173" s="48" t="s">
        <v>173</v>
      </c>
      <c r="B173" s="5">
        <v>205</v>
      </c>
      <c r="C173" s="5">
        <v>6.12</v>
      </c>
      <c r="D173" s="5">
        <v>5.56</v>
      </c>
      <c r="E173" s="5">
        <v>50.64</v>
      </c>
      <c r="F173" s="5">
        <v>272.32</v>
      </c>
      <c r="G173" s="5">
        <v>117</v>
      </c>
      <c r="H173" s="48" t="s">
        <v>174</v>
      </c>
    </row>
    <row r="174" spans="1:8" ht="11.45" customHeight="1" x14ac:dyDescent="0.2">
      <c r="A174" s="6" t="s">
        <v>15</v>
      </c>
      <c r="B174" s="7">
        <v>30</v>
      </c>
      <c r="C174" s="5">
        <f>4.64/20*30</f>
        <v>6.9599999999999991</v>
      </c>
      <c r="D174" s="5">
        <f>5.9/20*30</f>
        <v>8.8500000000000014</v>
      </c>
      <c r="E174" s="5">
        <v>0</v>
      </c>
      <c r="F174" s="5">
        <f>72/20*30</f>
        <v>108</v>
      </c>
      <c r="G174" s="4" t="s">
        <v>16</v>
      </c>
      <c r="H174" s="6" t="s">
        <v>17</v>
      </c>
    </row>
    <row r="175" spans="1:8" x14ac:dyDescent="0.2">
      <c r="A175" s="9" t="s">
        <v>18</v>
      </c>
      <c r="B175" s="4">
        <v>50</v>
      </c>
      <c r="C175" s="5">
        <v>4.75</v>
      </c>
      <c r="D175" s="5">
        <v>1.5</v>
      </c>
      <c r="E175" s="5">
        <v>26</v>
      </c>
      <c r="F175" s="5">
        <v>132.5</v>
      </c>
      <c r="G175" s="7" t="s">
        <v>19</v>
      </c>
      <c r="H175" s="13" t="s">
        <v>20</v>
      </c>
    </row>
    <row r="176" spans="1:8" x14ac:dyDescent="0.2">
      <c r="A176" s="20" t="s">
        <v>54</v>
      </c>
      <c r="B176" s="4">
        <v>222</v>
      </c>
      <c r="C176" s="7">
        <v>0.13</v>
      </c>
      <c r="D176" s="7">
        <v>0.02</v>
      </c>
      <c r="E176" s="7">
        <v>15.2</v>
      </c>
      <c r="F176" s="7">
        <v>62</v>
      </c>
      <c r="G176" s="7" t="s">
        <v>55</v>
      </c>
      <c r="H176" s="3" t="s">
        <v>56</v>
      </c>
    </row>
    <row r="177" spans="1:8" x14ac:dyDescent="0.2">
      <c r="A177" s="16" t="s">
        <v>24</v>
      </c>
      <c r="B177" s="2">
        <f>SUM(B173:B176)</f>
        <v>507</v>
      </c>
      <c r="C177" s="17">
        <f>SUM(C173:C176)</f>
        <v>17.959999999999997</v>
      </c>
      <c r="D177" s="17">
        <f>SUM(D173:D176)</f>
        <v>15.93</v>
      </c>
      <c r="E177" s="17">
        <f>SUM(E173:E176)</f>
        <v>91.84</v>
      </c>
      <c r="F177" s="17">
        <f>SUM(F173:F176)</f>
        <v>574.81999999999994</v>
      </c>
      <c r="G177" s="2"/>
      <c r="H177" s="6"/>
    </row>
    <row r="178" spans="1:8" x14ac:dyDescent="0.2">
      <c r="A178" s="104" t="s">
        <v>218</v>
      </c>
      <c r="B178" s="104"/>
      <c r="C178" s="104"/>
      <c r="D178" s="104"/>
      <c r="E178" s="104"/>
      <c r="F178" s="104"/>
      <c r="G178" s="104"/>
      <c r="H178" s="104"/>
    </row>
    <row r="179" spans="1:8" x14ac:dyDescent="0.2">
      <c r="A179" s="6" t="s">
        <v>175</v>
      </c>
      <c r="B179" s="7">
        <v>200</v>
      </c>
      <c r="C179" s="4">
        <v>1.53</v>
      </c>
      <c r="D179" s="4">
        <v>5.0999999999999996</v>
      </c>
      <c r="E179" s="4">
        <v>8</v>
      </c>
      <c r="F179" s="4">
        <v>83.9</v>
      </c>
      <c r="G179" s="4" t="s">
        <v>176</v>
      </c>
      <c r="H179" s="9" t="s">
        <v>177</v>
      </c>
    </row>
    <row r="180" spans="1:8" s="14" customFormat="1" ht="12.75" customHeight="1" x14ac:dyDescent="0.2">
      <c r="A180" s="9" t="s">
        <v>21</v>
      </c>
      <c r="B180" s="15">
        <v>215</v>
      </c>
      <c r="C180" s="15">
        <v>7.0000000000000007E-2</v>
      </c>
      <c r="D180" s="15">
        <v>0.02</v>
      </c>
      <c r="E180" s="15">
        <v>15</v>
      </c>
      <c r="F180" s="15">
        <v>60</v>
      </c>
      <c r="G180" s="15" t="s">
        <v>22</v>
      </c>
      <c r="H180" s="63" t="s">
        <v>23</v>
      </c>
    </row>
    <row r="181" spans="1:8" s="14" customFormat="1" x14ac:dyDescent="0.2">
      <c r="A181" s="3" t="s">
        <v>41</v>
      </c>
      <c r="B181" s="4">
        <v>20</v>
      </c>
      <c r="C181" s="4">
        <v>1.3</v>
      </c>
      <c r="D181" s="4">
        <v>0.2</v>
      </c>
      <c r="E181" s="4">
        <v>8.6</v>
      </c>
      <c r="F181" s="4">
        <v>43</v>
      </c>
      <c r="G181" s="26">
        <v>11</v>
      </c>
      <c r="H181" s="9" t="s">
        <v>42</v>
      </c>
    </row>
    <row r="182" spans="1:8" x14ac:dyDescent="0.2">
      <c r="A182" s="16" t="s">
        <v>24</v>
      </c>
      <c r="B182" s="2">
        <f>SUM(B179:B181)</f>
        <v>435</v>
      </c>
      <c r="C182" s="17">
        <f>SUM(C179:C181)</f>
        <v>2.9000000000000004</v>
      </c>
      <c r="D182" s="17">
        <f>SUM(D179:D181)</f>
        <v>5.3199999999999994</v>
      </c>
      <c r="E182" s="17">
        <f>SUM(E179:E181)</f>
        <v>31.6</v>
      </c>
      <c r="F182" s="17">
        <f>SUM(F179:F181)</f>
        <v>186.9</v>
      </c>
      <c r="G182" s="2"/>
      <c r="H182" s="6"/>
    </row>
    <row r="183" spans="1:8" x14ac:dyDescent="0.2">
      <c r="A183" s="16" t="s">
        <v>219</v>
      </c>
      <c r="B183" s="2">
        <f>SUM(B177,B182)</f>
        <v>942</v>
      </c>
      <c r="C183" s="2">
        <f t="shared" ref="C183:F183" si="11">SUM(C177,C182)</f>
        <v>20.86</v>
      </c>
      <c r="D183" s="2">
        <f t="shared" si="11"/>
        <v>21.25</v>
      </c>
      <c r="E183" s="2">
        <f t="shared" si="11"/>
        <v>123.44</v>
      </c>
      <c r="F183" s="2">
        <f t="shared" si="11"/>
        <v>761.71999999999991</v>
      </c>
      <c r="G183" s="2"/>
      <c r="H183" s="6"/>
    </row>
  </sheetData>
  <mergeCells count="86">
    <mergeCell ref="A1:H1"/>
    <mergeCell ref="A2:H2"/>
    <mergeCell ref="A3:A4"/>
    <mergeCell ref="B3:F3"/>
    <mergeCell ref="G3:G4"/>
    <mergeCell ref="H3:H4"/>
    <mergeCell ref="A5:H5"/>
    <mergeCell ref="A11:H11"/>
    <mergeCell ref="A17:H17"/>
    <mergeCell ref="A18:A19"/>
    <mergeCell ref="B18:F18"/>
    <mergeCell ref="G18:G19"/>
    <mergeCell ref="H18:H19"/>
    <mergeCell ref="A20:H20"/>
    <mergeCell ref="A26:H26"/>
    <mergeCell ref="A32:H32"/>
    <mergeCell ref="A33:A34"/>
    <mergeCell ref="B33:F33"/>
    <mergeCell ref="G33:G34"/>
    <mergeCell ref="H33:H34"/>
    <mergeCell ref="A35:H35"/>
    <mergeCell ref="A41:H41"/>
    <mergeCell ref="A47:H47"/>
    <mergeCell ref="A48:A49"/>
    <mergeCell ref="B48:F48"/>
    <mergeCell ref="G48:G49"/>
    <mergeCell ref="H48:H49"/>
    <mergeCell ref="A50:H50"/>
    <mergeCell ref="A56:H56"/>
    <mergeCell ref="A62:H62"/>
    <mergeCell ref="A63:A64"/>
    <mergeCell ref="B63:F63"/>
    <mergeCell ref="G63:G64"/>
    <mergeCell ref="H63:H64"/>
    <mergeCell ref="A65:H65"/>
    <mergeCell ref="A71:H71"/>
    <mergeCell ref="A77:H77"/>
    <mergeCell ref="A78:A79"/>
    <mergeCell ref="B78:F78"/>
    <mergeCell ref="G78:G79"/>
    <mergeCell ref="H78:H79"/>
    <mergeCell ref="A80:H80"/>
    <mergeCell ref="A86:H86"/>
    <mergeCell ref="A92:H92"/>
    <mergeCell ref="A93:H93"/>
    <mergeCell ref="A94:A95"/>
    <mergeCell ref="B94:F94"/>
    <mergeCell ref="G94:G95"/>
    <mergeCell ref="H94:H95"/>
    <mergeCell ref="A96:H96"/>
    <mergeCell ref="A102:H102"/>
    <mergeCell ref="A108:H108"/>
    <mergeCell ref="A109:A110"/>
    <mergeCell ref="B109:F109"/>
    <mergeCell ref="G109:G110"/>
    <mergeCell ref="H109:H110"/>
    <mergeCell ref="A111:H111"/>
    <mergeCell ref="A118:H118"/>
    <mergeCell ref="A124:H124"/>
    <mergeCell ref="A125:A126"/>
    <mergeCell ref="B125:F125"/>
    <mergeCell ref="G125:G126"/>
    <mergeCell ref="H125:H126"/>
    <mergeCell ref="A127:H127"/>
    <mergeCell ref="A133:H133"/>
    <mergeCell ref="A139:H139"/>
    <mergeCell ref="A140:A141"/>
    <mergeCell ref="B140:F140"/>
    <mergeCell ref="G140:G141"/>
    <mergeCell ref="H140:H141"/>
    <mergeCell ref="A142:H142"/>
    <mergeCell ref="A148:H148"/>
    <mergeCell ref="A154:H154"/>
    <mergeCell ref="A155:A156"/>
    <mergeCell ref="B155:F155"/>
    <mergeCell ref="G155:G156"/>
    <mergeCell ref="H155:H156"/>
    <mergeCell ref="A172:H172"/>
    <mergeCell ref="A178:H178"/>
    <mergeCell ref="A157:H157"/>
    <mergeCell ref="A163:H163"/>
    <mergeCell ref="A169:H169"/>
    <mergeCell ref="A170:A171"/>
    <mergeCell ref="B170:F170"/>
    <mergeCell ref="G170:G171"/>
    <mergeCell ref="H170:H171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C0EF-8A39-48D5-AFC7-06839BDE916B}">
  <dimension ref="A1:IV199"/>
  <sheetViews>
    <sheetView topLeftCell="A79" zoomScale="130" zoomScaleNormal="130" workbookViewId="0">
      <selection activeCell="K15" sqref="K15"/>
    </sheetView>
  </sheetViews>
  <sheetFormatPr defaultRowHeight="11.25" x14ac:dyDescent="0.2"/>
  <cols>
    <col min="1" max="1" width="32.7109375" style="1" customWidth="1"/>
    <col min="2" max="2" width="7.7109375" style="1" customWidth="1"/>
    <col min="3" max="3" width="8" style="1" customWidth="1"/>
    <col min="4" max="4" width="8.140625" style="1" customWidth="1"/>
    <col min="5" max="5" width="9.42578125" style="1" customWidth="1"/>
    <col min="6" max="6" width="7.7109375" style="1" customWidth="1"/>
    <col min="7" max="7" width="8.42578125" style="1" customWidth="1"/>
    <col min="8" max="8" width="17.28515625" style="1" customWidth="1"/>
    <col min="9" max="256" width="9.140625" style="1"/>
    <col min="257" max="257" width="32.7109375" style="1" customWidth="1"/>
    <col min="258" max="258" width="7.7109375" style="1" customWidth="1"/>
    <col min="259" max="259" width="8" style="1" customWidth="1"/>
    <col min="260" max="260" width="8.140625" style="1" customWidth="1"/>
    <col min="261" max="261" width="9.42578125" style="1" customWidth="1"/>
    <col min="262" max="262" width="7.7109375" style="1" customWidth="1"/>
    <col min="263" max="263" width="8.42578125" style="1" customWidth="1"/>
    <col min="264" max="264" width="17.28515625" style="1" customWidth="1"/>
    <col min="265" max="512" width="9.140625" style="1"/>
    <col min="513" max="513" width="32.7109375" style="1" customWidth="1"/>
    <col min="514" max="514" width="7.7109375" style="1" customWidth="1"/>
    <col min="515" max="515" width="8" style="1" customWidth="1"/>
    <col min="516" max="516" width="8.140625" style="1" customWidth="1"/>
    <col min="517" max="517" width="9.42578125" style="1" customWidth="1"/>
    <col min="518" max="518" width="7.7109375" style="1" customWidth="1"/>
    <col min="519" max="519" width="8.42578125" style="1" customWidth="1"/>
    <col min="520" max="520" width="17.28515625" style="1" customWidth="1"/>
    <col min="521" max="768" width="9.140625" style="1"/>
    <col min="769" max="769" width="32.7109375" style="1" customWidth="1"/>
    <col min="770" max="770" width="7.7109375" style="1" customWidth="1"/>
    <col min="771" max="771" width="8" style="1" customWidth="1"/>
    <col min="772" max="772" width="8.140625" style="1" customWidth="1"/>
    <col min="773" max="773" width="9.42578125" style="1" customWidth="1"/>
    <col min="774" max="774" width="7.7109375" style="1" customWidth="1"/>
    <col min="775" max="775" width="8.42578125" style="1" customWidth="1"/>
    <col min="776" max="776" width="17.28515625" style="1" customWidth="1"/>
    <col min="777" max="1024" width="9.140625" style="1"/>
    <col min="1025" max="1025" width="32.7109375" style="1" customWidth="1"/>
    <col min="1026" max="1026" width="7.7109375" style="1" customWidth="1"/>
    <col min="1027" max="1027" width="8" style="1" customWidth="1"/>
    <col min="1028" max="1028" width="8.140625" style="1" customWidth="1"/>
    <col min="1029" max="1029" width="9.42578125" style="1" customWidth="1"/>
    <col min="1030" max="1030" width="7.7109375" style="1" customWidth="1"/>
    <col min="1031" max="1031" width="8.42578125" style="1" customWidth="1"/>
    <col min="1032" max="1032" width="17.28515625" style="1" customWidth="1"/>
    <col min="1033" max="1280" width="9.140625" style="1"/>
    <col min="1281" max="1281" width="32.7109375" style="1" customWidth="1"/>
    <col min="1282" max="1282" width="7.7109375" style="1" customWidth="1"/>
    <col min="1283" max="1283" width="8" style="1" customWidth="1"/>
    <col min="1284" max="1284" width="8.140625" style="1" customWidth="1"/>
    <col min="1285" max="1285" width="9.42578125" style="1" customWidth="1"/>
    <col min="1286" max="1286" width="7.7109375" style="1" customWidth="1"/>
    <col min="1287" max="1287" width="8.42578125" style="1" customWidth="1"/>
    <col min="1288" max="1288" width="17.28515625" style="1" customWidth="1"/>
    <col min="1289" max="1536" width="9.140625" style="1"/>
    <col min="1537" max="1537" width="32.7109375" style="1" customWidth="1"/>
    <col min="1538" max="1538" width="7.7109375" style="1" customWidth="1"/>
    <col min="1539" max="1539" width="8" style="1" customWidth="1"/>
    <col min="1540" max="1540" width="8.140625" style="1" customWidth="1"/>
    <col min="1541" max="1541" width="9.42578125" style="1" customWidth="1"/>
    <col min="1542" max="1542" width="7.7109375" style="1" customWidth="1"/>
    <col min="1543" max="1543" width="8.42578125" style="1" customWidth="1"/>
    <col min="1544" max="1544" width="17.28515625" style="1" customWidth="1"/>
    <col min="1545" max="1792" width="9.140625" style="1"/>
    <col min="1793" max="1793" width="32.7109375" style="1" customWidth="1"/>
    <col min="1794" max="1794" width="7.7109375" style="1" customWidth="1"/>
    <col min="1795" max="1795" width="8" style="1" customWidth="1"/>
    <col min="1796" max="1796" width="8.140625" style="1" customWidth="1"/>
    <col min="1797" max="1797" width="9.42578125" style="1" customWidth="1"/>
    <col min="1798" max="1798" width="7.7109375" style="1" customWidth="1"/>
    <col min="1799" max="1799" width="8.42578125" style="1" customWidth="1"/>
    <col min="1800" max="1800" width="17.28515625" style="1" customWidth="1"/>
    <col min="1801" max="2048" width="9.140625" style="1"/>
    <col min="2049" max="2049" width="32.7109375" style="1" customWidth="1"/>
    <col min="2050" max="2050" width="7.7109375" style="1" customWidth="1"/>
    <col min="2051" max="2051" width="8" style="1" customWidth="1"/>
    <col min="2052" max="2052" width="8.140625" style="1" customWidth="1"/>
    <col min="2053" max="2053" width="9.42578125" style="1" customWidth="1"/>
    <col min="2054" max="2054" width="7.7109375" style="1" customWidth="1"/>
    <col min="2055" max="2055" width="8.42578125" style="1" customWidth="1"/>
    <col min="2056" max="2056" width="17.28515625" style="1" customWidth="1"/>
    <col min="2057" max="2304" width="9.140625" style="1"/>
    <col min="2305" max="2305" width="32.7109375" style="1" customWidth="1"/>
    <col min="2306" max="2306" width="7.7109375" style="1" customWidth="1"/>
    <col min="2307" max="2307" width="8" style="1" customWidth="1"/>
    <col min="2308" max="2308" width="8.140625" style="1" customWidth="1"/>
    <col min="2309" max="2309" width="9.42578125" style="1" customWidth="1"/>
    <col min="2310" max="2310" width="7.7109375" style="1" customWidth="1"/>
    <col min="2311" max="2311" width="8.42578125" style="1" customWidth="1"/>
    <col min="2312" max="2312" width="17.28515625" style="1" customWidth="1"/>
    <col min="2313" max="2560" width="9.140625" style="1"/>
    <col min="2561" max="2561" width="32.7109375" style="1" customWidth="1"/>
    <col min="2562" max="2562" width="7.7109375" style="1" customWidth="1"/>
    <col min="2563" max="2563" width="8" style="1" customWidth="1"/>
    <col min="2564" max="2564" width="8.140625" style="1" customWidth="1"/>
    <col min="2565" max="2565" width="9.42578125" style="1" customWidth="1"/>
    <col min="2566" max="2566" width="7.7109375" style="1" customWidth="1"/>
    <col min="2567" max="2567" width="8.42578125" style="1" customWidth="1"/>
    <col min="2568" max="2568" width="17.28515625" style="1" customWidth="1"/>
    <col min="2569" max="2816" width="9.140625" style="1"/>
    <col min="2817" max="2817" width="32.7109375" style="1" customWidth="1"/>
    <col min="2818" max="2818" width="7.7109375" style="1" customWidth="1"/>
    <col min="2819" max="2819" width="8" style="1" customWidth="1"/>
    <col min="2820" max="2820" width="8.140625" style="1" customWidth="1"/>
    <col min="2821" max="2821" width="9.42578125" style="1" customWidth="1"/>
    <col min="2822" max="2822" width="7.7109375" style="1" customWidth="1"/>
    <col min="2823" max="2823" width="8.42578125" style="1" customWidth="1"/>
    <col min="2824" max="2824" width="17.28515625" style="1" customWidth="1"/>
    <col min="2825" max="3072" width="9.140625" style="1"/>
    <col min="3073" max="3073" width="32.7109375" style="1" customWidth="1"/>
    <col min="3074" max="3074" width="7.7109375" style="1" customWidth="1"/>
    <col min="3075" max="3075" width="8" style="1" customWidth="1"/>
    <col min="3076" max="3076" width="8.140625" style="1" customWidth="1"/>
    <col min="3077" max="3077" width="9.42578125" style="1" customWidth="1"/>
    <col min="3078" max="3078" width="7.7109375" style="1" customWidth="1"/>
    <col min="3079" max="3079" width="8.42578125" style="1" customWidth="1"/>
    <col min="3080" max="3080" width="17.28515625" style="1" customWidth="1"/>
    <col min="3081" max="3328" width="9.140625" style="1"/>
    <col min="3329" max="3329" width="32.7109375" style="1" customWidth="1"/>
    <col min="3330" max="3330" width="7.7109375" style="1" customWidth="1"/>
    <col min="3331" max="3331" width="8" style="1" customWidth="1"/>
    <col min="3332" max="3332" width="8.140625" style="1" customWidth="1"/>
    <col min="3333" max="3333" width="9.42578125" style="1" customWidth="1"/>
    <col min="3334" max="3334" width="7.7109375" style="1" customWidth="1"/>
    <col min="3335" max="3335" width="8.42578125" style="1" customWidth="1"/>
    <col min="3336" max="3336" width="17.28515625" style="1" customWidth="1"/>
    <col min="3337" max="3584" width="9.140625" style="1"/>
    <col min="3585" max="3585" width="32.7109375" style="1" customWidth="1"/>
    <col min="3586" max="3586" width="7.7109375" style="1" customWidth="1"/>
    <col min="3587" max="3587" width="8" style="1" customWidth="1"/>
    <col min="3588" max="3588" width="8.140625" style="1" customWidth="1"/>
    <col min="3589" max="3589" width="9.42578125" style="1" customWidth="1"/>
    <col min="3590" max="3590" width="7.7109375" style="1" customWidth="1"/>
    <col min="3591" max="3591" width="8.42578125" style="1" customWidth="1"/>
    <col min="3592" max="3592" width="17.28515625" style="1" customWidth="1"/>
    <col min="3593" max="3840" width="9.140625" style="1"/>
    <col min="3841" max="3841" width="32.7109375" style="1" customWidth="1"/>
    <col min="3842" max="3842" width="7.7109375" style="1" customWidth="1"/>
    <col min="3843" max="3843" width="8" style="1" customWidth="1"/>
    <col min="3844" max="3844" width="8.140625" style="1" customWidth="1"/>
    <col min="3845" max="3845" width="9.42578125" style="1" customWidth="1"/>
    <col min="3846" max="3846" width="7.7109375" style="1" customWidth="1"/>
    <col min="3847" max="3847" width="8.42578125" style="1" customWidth="1"/>
    <col min="3848" max="3848" width="17.28515625" style="1" customWidth="1"/>
    <col min="3849" max="4096" width="9.140625" style="1"/>
    <col min="4097" max="4097" width="32.7109375" style="1" customWidth="1"/>
    <col min="4098" max="4098" width="7.7109375" style="1" customWidth="1"/>
    <col min="4099" max="4099" width="8" style="1" customWidth="1"/>
    <col min="4100" max="4100" width="8.140625" style="1" customWidth="1"/>
    <col min="4101" max="4101" width="9.42578125" style="1" customWidth="1"/>
    <col min="4102" max="4102" width="7.7109375" style="1" customWidth="1"/>
    <col min="4103" max="4103" width="8.42578125" style="1" customWidth="1"/>
    <col min="4104" max="4104" width="17.28515625" style="1" customWidth="1"/>
    <col min="4105" max="4352" width="9.140625" style="1"/>
    <col min="4353" max="4353" width="32.7109375" style="1" customWidth="1"/>
    <col min="4354" max="4354" width="7.7109375" style="1" customWidth="1"/>
    <col min="4355" max="4355" width="8" style="1" customWidth="1"/>
    <col min="4356" max="4356" width="8.140625" style="1" customWidth="1"/>
    <col min="4357" max="4357" width="9.42578125" style="1" customWidth="1"/>
    <col min="4358" max="4358" width="7.7109375" style="1" customWidth="1"/>
    <col min="4359" max="4359" width="8.42578125" style="1" customWidth="1"/>
    <col min="4360" max="4360" width="17.28515625" style="1" customWidth="1"/>
    <col min="4361" max="4608" width="9.140625" style="1"/>
    <col min="4609" max="4609" width="32.7109375" style="1" customWidth="1"/>
    <col min="4610" max="4610" width="7.7109375" style="1" customWidth="1"/>
    <col min="4611" max="4611" width="8" style="1" customWidth="1"/>
    <col min="4612" max="4612" width="8.140625" style="1" customWidth="1"/>
    <col min="4613" max="4613" width="9.42578125" style="1" customWidth="1"/>
    <col min="4614" max="4614" width="7.7109375" style="1" customWidth="1"/>
    <col min="4615" max="4615" width="8.42578125" style="1" customWidth="1"/>
    <col min="4616" max="4616" width="17.28515625" style="1" customWidth="1"/>
    <col min="4617" max="4864" width="9.140625" style="1"/>
    <col min="4865" max="4865" width="32.7109375" style="1" customWidth="1"/>
    <col min="4866" max="4866" width="7.7109375" style="1" customWidth="1"/>
    <col min="4867" max="4867" width="8" style="1" customWidth="1"/>
    <col min="4868" max="4868" width="8.140625" style="1" customWidth="1"/>
    <col min="4869" max="4869" width="9.42578125" style="1" customWidth="1"/>
    <col min="4870" max="4870" width="7.7109375" style="1" customWidth="1"/>
    <col min="4871" max="4871" width="8.42578125" style="1" customWidth="1"/>
    <col min="4872" max="4872" width="17.28515625" style="1" customWidth="1"/>
    <col min="4873" max="5120" width="9.140625" style="1"/>
    <col min="5121" max="5121" width="32.7109375" style="1" customWidth="1"/>
    <col min="5122" max="5122" width="7.7109375" style="1" customWidth="1"/>
    <col min="5123" max="5123" width="8" style="1" customWidth="1"/>
    <col min="5124" max="5124" width="8.140625" style="1" customWidth="1"/>
    <col min="5125" max="5125" width="9.42578125" style="1" customWidth="1"/>
    <col min="5126" max="5126" width="7.7109375" style="1" customWidth="1"/>
    <col min="5127" max="5127" width="8.42578125" style="1" customWidth="1"/>
    <col min="5128" max="5128" width="17.28515625" style="1" customWidth="1"/>
    <col min="5129" max="5376" width="9.140625" style="1"/>
    <col min="5377" max="5377" width="32.7109375" style="1" customWidth="1"/>
    <col min="5378" max="5378" width="7.7109375" style="1" customWidth="1"/>
    <col min="5379" max="5379" width="8" style="1" customWidth="1"/>
    <col min="5380" max="5380" width="8.140625" style="1" customWidth="1"/>
    <col min="5381" max="5381" width="9.42578125" style="1" customWidth="1"/>
    <col min="5382" max="5382" width="7.7109375" style="1" customWidth="1"/>
    <col min="5383" max="5383" width="8.42578125" style="1" customWidth="1"/>
    <col min="5384" max="5384" width="17.28515625" style="1" customWidth="1"/>
    <col min="5385" max="5632" width="9.140625" style="1"/>
    <col min="5633" max="5633" width="32.7109375" style="1" customWidth="1"/>
    <col min="5634" max="5634" width="7.7109375" style="1" customWidth="1"/>
    <col min="5635" max="5635" width="8" style="1" customWidth="1"/>
    <col min="5636" max="5636" width="8.140625" style="1" customWidth="1"/>
    <col min="5637" max="5637" width="9.42578125" style="1" customWidth="1"/>
    <col min="5638" max="5638" width="7.7109375" style="1" customWidth="1"/>
    <col min="5639" max="5639" width="8.42578125" style="1" customWidth="1"/>
    <col min="5640" max="5640" width="17.28515625" style="1" customWidth="1"/>
    <col min="5641" max="5888" width="9.140625" style="1"/>
    <col min="5889" max="5889" width="32.7109375" style="1" customWidth="1"/>
    <col min="5890" max="5890" width="7.7109375" style="1" customWidth="1"/>
    <col min="5891" max="5891" width="8" style="1" customWidth="1"/>
    <col min="5892" max="5892" width="8.140625" style="1" customWidth="1"/>
    <col min="5893" max="5893" width="9.42578125" style="1" customWidth="1"/>
    <col min="5894" max="5894" width="7.7109375" style="1" customWidth="1"/>
    <col min="5895" max="5895" width="8.42578125" style="1" customWidth="1"/>
    <col min="5896" max="5896" width="17.28515625" style="1" customWidth="1"/>
    <col min="5897" max="6144" width="9.140625" style="1"/>
    <col min="6145" max="6145" width="32.7109375" style="1" customWidth="1"/>
    <col min="6146" max="6146" width="7.7109375" style="1" customWidth="1"/>
    <col min="6147" max="6147" width="8" style="1" customWidth="1"/>
    <col min="6148" max="6148" width="8.140625" style="1" customWidth="1"/>
    <col min="6149" max="6149" width="9.42578125" style="1" customWidth="1"/>
    <col min="6150" max="6150" width="7.7109375" style="1" customWidth="1"/>
    <col min="6151" max="6151" width="8.42578125" style="1" customWidth="1"/>
    <col min="6152" max="6152" width="17.28515625" style="1" customWidth="1"/>
    <col min="6153" max="6400" width="9.140625" style="1"/>
    <col min="6401" max="6401" width="32.7109375" style="1" customWidth="1"/>
    <col min="6402" max="6402" width="7.7109375" style="1" customWidth="1"/>
    <col min="6403" max="6403" width="8" style="1" customWidth="1"/>
    <col min="6404" max="6404" width="8.140625" style="1" customWidth="1"/>
    <col min="6405" max="6405" width="9.42578125" style="1" customWidth="1"/>
    <col min="6406" max="6406" width="7.7109375" style="1" customWidth="1"/>
    <col min="6407" max="6407" width="8.42578125" style="1" customWidth="1"/>
    <col min="6408" max="6408" width="17.28515625" style="1" customWidth="1"/>
    <col min="6409" max="6656" width="9.140625" style="1"/>
    <col min="6657" max="6657" width="32.7109375" style="1" customWidth="1"/>
    <col min="6658" max="6658" width="7.7109375" style="1" customWidth="1"/>
    <col min="6659" max="6659" width="8" style="1" customWidth="1"/>
    <col min="6660" max="6660" width="8.140625" style="1" customWidth="1"/>
    <col min="6661" max="6661" width="9.42578125" style="1" customWidth="1"/>
    <col min="6662" max="6662" width="7.7109375" style="1" customWidth="1"/>
    <col min="6663" max="6663" width="8.42578125" style="1" customWidth="1"/>
    <col min="6664" max="6664" width="17.28515625" style="1" customWidth="1"/>
    <col min="6665" max="6912" width="9.140625" style="1"/>
    <col min="6913" max="6913" width="32.7109375" style="1" customWidth="1"/>
    <col min="6914" max="6914" width="7.7109375" style="1" customWidth="1"/>
    <col min="6915" max="6915" width="8" style="1" customWidth="1"/>
    <col min="6916" max="6916" width="8.140625" style="1" customWidth="1"/>
    <col min="6917" max="6917" width="9.42578125" style="1" customWidth="1"/>
    <col min="6918" max="6918" width="7.7109375" style="1" customWidth="1"/>
    <col min="6919" max="6919" width="8.42578125" style="1" customWidth="1"/>
    <col min="6920" max="6920" width="17.28515625" style="1" customWidth="1"/>
    <col min="6921" max="7168" width="9.140625" style="1"/>
    <col min="7169" max="7169" width="32.7109375" style="1" customWidth="1"/>
    <col min="7170" max="7170" width="7.7109375" style="1" customWidth="1"/>
    <col min="7171" max="7171" width="8" style="1" customWidth="1"/>
    <col min="7172" max="7172" width="8.140625" style="1" customWidth="1"/>
    <col min="7173" max="7173" width="9.42578125" style="1" customWidth="1"/>
    <col min="7174" max="7174" width="7.7109375" style="1" customWidth="1"/>
    <col min="7175" max="7175" width="8.42578125" style="1" customWidth="1"/>
    <col min="7176" max="7176" width="17.28515625" style="1" customWidth="1"/>
    <col min="7177" max="7424" width="9.140625" style="1"/>
    <col min="7425" max="7425" width="32.7109375" style="1" customWidth="1"/>
    <col min="7426" max="7426" width="7.7109375" style="1" customWidth="1"/>
    <col min="7427" max="7427" width="8" style="1" customWidth="1"/>
    <col min="7428" max="7428" width="8.140625" style="1" customWidth="1"/>
    <col min="7429" max="7429" width="9.42578125" style="1" customWidth="1"/>
    <col min="7430" max="7430" width="7.7109375" style="1" customWidth="1"/>
    <col min="7431" max="7431" width="8.42578125" style="1" customWidth="1"/>
    <col min="7432" max="7432" width="17.28515625" style="1" customWidth="1"/>
    <col min="7433" max="7680" width="9.140625" style="1"/>
    <col min="7681" max="7681" width="32.7109375" style="1" customWidth="1"/>
    <col min="7682" max="7682" width="7.7109375" style="1" customWidth="1"/>
    <col min="7683" max="7683" width="8" style="1" customWidth="1"/>
    <col min="7684" max="7684" width="8.140625" style="1" customWidth="1"/>
    <col min="7685" max="7685" width="9.42578125" style="1" customWidth="1"/>
    <col min="7686" max="7686" width="7.7109375" style="1" customWidth="1"/>
    <col min="7687" max="7687" width="8.42578125" style="1" customWidth="1"/>
    <col min="7688" max="7688" width="17.28515625" style="1" customWidth="1"/>
    <col min="7689" max="7936" width="9.140625" style="1"/>
    <col min="7937" max="7937" width="32.7109375" style="1" customWidth="1"/>
    <col min="7938" max="7938" width="7.7109375" style="1" customWidth="1"/>
    <col min="7939" max="7939" width="8" style="1" customWidth="1"/>
    <col min="7940" max="7940" width="8.140625" style="1" customWidth="1"/>
    <col min="7941" max="7941" width="9.42578125" style="1" customWidth="1"/>
    <col min="7942" max="7942" width="7.7109375" style="1" customWidth="1"/>
    <col min="7943" max="7943" width="8.42578125" style="1" customWidth="1"/>
    <col min="7944" max="7944" width="17.28515625" style="1" customWidth="1"/>
    <col min="7945" max="8192" width="9.140625" style="1"/>
    <col min="8193" max="8193" width="32.7109375" style="1" customWidth="1"/>
    <col min="8194" max="8194" width="7.7109375" style="1" customWidth="1"/>
    <col min="8195" max="8195" width="8" style="1" customWidth="1"/>
    <col min="8196" max="8196" width="8.140625" style="1" customWidth="1"/>
    <col min="8197" max="8197" width="9.42578125" style="1" customWidth="1"/>
    <col min="8198" max="8198" width="7.7109375" style="1" customWidth="1"/>
    <col min="8199" max="8199" width="8.42578125" style="1" customWidth="1"/>
    <col min="8200" max="8200" width="17.28515625" style="1" customWidth="1"/>
    <col min="8201" max="8448" width="9.140625" style="1"/>
    <col min="8449" max="8449" width="32.7109375" style="1" customWidth="1"/>
    <col min="8450" max="8450" width="7.7109375" style="1" customWidth="1"/>
    <col min="8451" max="8451" width="8" style="1" customWidth="1"/>
    <col min="8452" max="8452" width="8.140625" style="1" customWidth="1"/>
    <col min="8453" max="8453" width="9.42578125" style="1" customWidth="1"/>
    <col min="8454" max="8454" width="7.7109375" style="1" customWidth="1"/>
    <col min="8455" max="8455" width="8.42578125" style="1" customWidth="1"/>
    <col min="8456" max="8456" width="17.28515625" style="1" customWidth="1"/>
    <col min="8457" max="8704" width="9.140625" style="1"/>
    <col min="8705" max="8705" width="32.7109375" style="1" customWidth="1"/>
    <col min="8706" max="8706" width="7.7109375" style="1" customWidth="1"/>
    <col min="8707" max="8707" width="8" style="1" customWidth="1"/>
    <col min="8708" max="8708" width="8.140625" style="1" customWidth="1"/>
    <col min="8709" max="8709" width="9.42578125" style="1" customWidth="1"/>
    <col min="8710" max="8710" width="7.7109375" style="1" customWidth="1"/>
    <col min="8711" max="8711" width="8.42578125" style="1" customWidth="1"/>
    <col min="8712" max="8712" width="17.28515625" style="1" customWidth="1"/>
    <col min="8713" max="8960" width="9.140625" style="1"/>
    <col min="8961" max="8961" width="32.7109375" style="1" customWidth="1"/>
    <col min="8962" max="8962" width="7.7109375" style="1" customWidth="1"/>
    <col min="8963" max="8963" width="8" style="1" customWidth="1"/>
    <col min="8964" max="8964" width="8.140625" style="1" customWidth="1"/>
    <col min="8965" max="8965" width="9.42578125" style="1" customWidth="1"/>
    <col min="8966" max="8966" width="7.7109375" style="1" customWidth="1"/>
    <col min="8967" max="8967" width="8.42578125" style="1" customWidth="1"/>
    <col min="8968" max="8968" width="17.28515625" style="1" customWidth="1"/>
    <col min="8969" max="9216" width="9.140625" style="1"/>
    <col min="9217" max="9217" width="32.7109375" style="1" customWidth="1"/>
    <col min="9218" max="9218" width="7.7109375" style="1" customWidth="1"/>
    <col min="9219" max="9219" width="8" style="1" customWidth="1"/>
    <col min="9220" max="9220" width="8.140625" style="1" customWidth="1"/>
    <col min="9221" max="9221" width="9.42578125" style="1" customWidth="1"/>
    <col min="9222" max="9222" width="7.7109375" style="1" customWidth="1"/>
    <col min="9223" max="9223" width="8.42578125" style="1" customWidth="1"/>
    <col min="9224" max="9224" width="17.28515625" style="1" customWidth="1"/>
    <col min="9225" max="9472" width="9.140625" style="1"/>
    <col min="9473" max="9473" width="32.7109375" style="1" customWidth="1"/>
    <col min="9474" max="9474" width="7.7109375" style="1" customWidth="1"/>
    <col min="9475" max="9475" width="8" style="1" customWidth="1"/>
    <col min="9476" max="9476" width="8.140625" style="1" customWidth="1"/>
    <col min="9477" max="9477" width="9.42578125" style="1" customWidth="1"/>
    <col min="9478" max="9478" width="7.7109375" style="1" customWidth="1"/>
    <col min="9479" max="9479" width="8.42578125" style="1" customWidth="1"/>
    <col min="9480" max="9480" width="17.28515625" style="1" customWidth="1"/>
    <col min="9481" max="9728" width="9.140625" style="1"/>
    <col min="9729" max="9729" width="32.7109375" style="1" customWidth="1"/>
    <col min="9730" max="9730" width="7.7109375" style="1" customWidth="1"/>
    <col min="9731" max="9731" width="8" style="1" customWidth="1"/>
    <col min="9732" max="9732" width="8.140625" style="1" customWidth="1"/>
    <col min="9733" max="9733" width="9.42578125" style="1" customWidth="1"/>
    <col min="9734" max="9734" width="7.7109375" style="1" customWidth="1"/>
    <col min="9735" max="9735" width="8.42578125" style="1" customWidth="1"/>
    <col min="9736" max="9736" width="17.28515625" style="1" customWidth="1"/>
    <col min="9737" max="9984" width="9.140625" style="1"/>
    <col min="9985" max="9985" width="32.7109375" style="1" customWidth="1"/>
    <col min="9986" max="9986" width="7.7109375" style="1" customWidth="1"/>
    <col min="9987" max="9987" width="8" style="1" customWidth="1"/>
    <col min="9988" max="9988" width="8.140625" style="1" customWidth="1"/>
    <col min="9989" max="9989" width="9.42578125" style="1" customWidth="1"/>
    <col min="9990" max="9990" width="7.7109375" style="1" customWidth="1"/>
    <col min="9991" max="9991" width="8.42578125" style="1" customWidth="1"/>
    <col min="9992" max="9992" width="17.28515625" style="1" customWidth="1"/>
    <col min="9993" max="10240" width="9.140625" style="1"/>
    <col min="10241" max="10241" width="32.7109375" style="1" customWidth="1"/>
    <col min="10242" max="10242" width="7.7109375" style="1" customWidth="1"/>
    <col min="10243" max="10243" width="8" style="1" customWidth="1"/>
    <col min="10244" max="10244" width="8.140625" style="1" customWidth="1"/>
    <col min="10245" max="10245" width="9.42578125" style="1" customWidth="1"/>
    <col min="10246" max="10246" width="7.7109375" style="1" customWidth="1"/>
    <col min="10247" max="10247" width="8.42578125" style="1" customWidth="1"/>
    <col min="10248" max="10248" width="17.28515625" style="1" customWidth="1"/>
    <col min="10249" max="10496" width="9.140625" style="1"/>
    <col min="10497" max="10497" width="32.7109375" style="1" customWidth="1"/>
    <col min="10498" max="10498" width="7.7109375" style="1" customWidth="1"/>
    <col min="10499" max="10499" width="8" style="1" customWidth="1"/>
    <col min="10500" max="10500" width="8.140625" style="1" customWidth="1"/>
    <col min="10501" max="10501" width="9.42578125" style="1" customWidth="1"/>
    <col min="10502" max="10502" width="7.7109375" style="1" customWidth="1"/>
    <col min="10503" max="10503" width="8.42578125" style="1" customWidth="1"/>
    <col min="10504" max="10504" width="17.28515625" style="1" customWidth="1"/>
    <col min="10505" max="10752" width="9.140625" style="1"/>
    <col min="10753" max="10753" width="32.7109375" style="1" customWidth="1"/>
    <col min="10754" max="10754" width="7.7109375" style="1" customWidth="1"/>
    <col min="10755" max="10755" width="8" style="1" customWidth="1"/>
    <col min="10756" max="10756" width="8.140625" style="1" customWidth="1"/>
    <col min="10757" max="10757" width="9.42578125" style="1" customWidth="1"/>
    <col min="10758" max="10758" width="7.7109375" style="1" customWidth="1"/>
    <col min="10759" max="10759" width="8.42578125" style="1" customWidth="1"/>
    <col min="10760" max="10760" width="17.28515625" style="1" customWidth="1"/>
    <col min="10761" max="11008" width="9.140625" style="1"/>
    <col min="11009" max="11009" width="32.7109375" style="1" customWidth="1"/>
    <col min="11010" max="11010" width="7.7109375" style="1" customWidth="1"/>
    <col min="11011" max="11011" width="8" style="1" customWidth="1"/>
    <col min="11012" max="11012" width="8.140625" style="1" customWidth="1"/>
    <col min="11013" max="11013" width="9.42578125" style="1" customWidth="1"/>
    <col min="11014" max="11014" width="7.7109375" style="1" customWidth="1"/>
    <col min="11015" max="11015" width="8.42578125" style="1" customWidth="1"/>
    <col min="11016" max="11016" width="17.28515625" style="1" customWidth="1"/>
    <col min="11017" max="11264" width="9.140625" style="1"/>
    <col min="11265" max="11265" width="32.7109375" style="1" customWidth="1"/>
    <col min="11266" max="11266" width="7.7109375" style="1" customWidth="1"/>
    <col min="11267" max="11267" width="8" style="1" customWidth="1"/>
    <col min="11268" max="11268" width="8.140625" style="1" customWidth="1"/>
    <col min="11269" max="11269" width="9.42578125" style="1" customWidth="1"/>
    <col min="11270" max="11270" width="7.7109375" style="1" customWidth="1"/>
    <col min="11271" max="11271" width="8.42578125" style="1" customWidth="1"/>
    <col min="11272" max="11272" width="17.28515625" style="1" customWidth="1"/>
    <col min="11273" max="11520" width="9.140625" style="1"/>
    <col min="11521" max="11521" width="32.7109375" style="1" customWidth="1"/>
    <col min="11522" max="11522" width="7.7109375" style="1" customWidth="1"/>
    <col min="11523" max="11523" width="8" style="1" customWidth="1"/>
    <col min="11524" max="11524" width="8.140625" style="1" customWidth="1"/>
    <col min="11525" max="11525" width="9.42578125" style="1" customWidth="1"/>
    <col min="11526" max="11526" width="7.7109375" style="1" customWidth="1"/>
    <col min="11527" max="11527" width="8.42578125" style="1" customWidth="1"/>
    <col min="11528" max="11528" width="17.28515625" style="1" customWidth="1"/>
    <col min="11529" max="11776" width="9.140625" style="1"/>
    <col min="11777" max="11777" width="32.7109375" style="1" customWidth="1"/>
    <col min="11778" max="11778" width="7.7109375" style="1" customWidth="1"/>
    <col min="11779" max="11779" width="8" style="1" customWidth="1"/>
    <col min="11780" max="11780" width="8.140625" style="1" customWidth="1"/>
    <col min="11781" max="11781" width="9.42578125" style="1" customWidth="1"/>
    <col min="11782" max="11782" width="7.7109375" style="1" customWidth="1"/>
    <col min="11783" max="11783" width="8.42578125" style="1" customWidth="1"/>
    <col min="11784" max="11784" width="17.28515625" style="1" customWidth="1"/>
    <col min="11785" max="12032" width="9.140625" style="1"/>
    <col min="12033" max="12033" width="32.7109375" style="1" customWidth="1"/>
    <col min="12034" max="12034" width="7.7109375" style="1" customWidth="1"/>
    <col min="12035" max="12035" width="8" style="1" customWidth="1"/>
    <col min="12036" max="12036" width="8.140625" style="1" customWidth="1"/>
    <col min="12037" max="12037" width="9.42578125" style="1" customWidth="1"/>
    <col min="12038" max="12038" width="7.7109375" style="1" customWidth="1"/>
    <col min="12039" max="12039" width="8.42578125" style="1" customWidth="1"/>
    <col min="12040" max="12040" width="17.28515625" style="1" customWidth="1"/>
    <col min="12041" max="12288" width="9.140625" style="1"/>
    <col min="12289" max="12289" width="32.7109375" style="1" customWidth="1"/>
    <col min="12290" max="12290" width="7.7109375" style="1" customWidth="1"/>
    <col min="12291" max="12291" width="8" style="1" customWidth="1"/>
    <col min="12292" max="12292" width="8.140625" style="1" customWidth="1"/>
    <col min="12293" max="12293" width="9.42578125" style="1" customWidth="1"/>
    <col min="12294" max="12294" width="7.7109375" style="1" customWidth="1"/>
    <col min="12295" max="12295" width="8.42578125" style="1" customWidth="1"/>
    <col min="12296" max="12296" width="17.28515625" style="1" customWidth="1"/>
    <col min="12297" max="12544" width="9.140625" style="1"/>
    <col min="12545" max="12545" width="32.7109375" style="1" customWidth="1"/>
    <col min="12546" max="12546" width="7.7109375" style="1" customWidth="1"/>
    <col min="12547" max="12547" width="8" style="1" customWidth="1"/>
    <col min="12548" max="12548" width="8.140625" style="1" customWidth="1"/>
    <col min="12549" max="12549" width="9.42578125" style="1" customWidth="1"/>
    <col min="12550" max="12550" width="7.7109375" style="1" customWidth="1"/>
    <col min="12551" max="12551" width="8.42578125" style="1" customWidth="1"/>
    <col min="12552" max="12552" width="17.28515625" style="1" customWidth="1"/>
    <col min="12553" max="12800" width="9.140625" style="1"/>
    <col min="12801" max="12801" width="32.7109375" style="1" customWidth="1"/>
    <col min="12802" max="12802" width="7.7109375" style="1" customWidth="1"/>
    <col min="12803" max="12803" width="8" style="1" customWidth="1"/>
    <col min="12804" max="12804" width="8.140625" style="1" customWidth="1"/>
    <col min="12805" max="12805" width="9.42578125" style="1" customWidth="1"/>
    <col min="12806" max="12806" width="7.7109375" style="1" customWidth="1"/>
    <col min="12807" max="12807" width="8.42578125" style="1" customWidth="1"/>
    <col min="12808" max="12808" width="17.28515625" style="1" customWidth="1"/>
    <col min="12809" max="13056" width="9.140625" style="1"/>
    <col min="13057" max="13057" width="32.7109375" style="1" customWidth="1"/>
    <col min="13058" max="13058" width="7.7109375" style="1" customWidth="1"/>
    <col min="13059" max="13059" width="8" style="1" customWidth="1"/>
    <col min="13060" max="13060" width="8.140625" style="1" customWidth="1"/>
    <col min="13061" max="13061" width="9.42578125" style="1" customWidth="1"/>
    <col min="13062" max="13062" width="7.7109375" style="1" customWidth="1"/>
    <col min="13063" max="13063" width="8.42578125" style="1" customWidth="1"/>
    <col min="13064" max="13064" width="17.28515625" style="1" customWidth="1"/>
    <col min="13065" max="13312" width="9.140625" style="1"/>
    <col min="13313" max="13313" width="32.7109375" style="1" customWidth="1"/>
    <col min="13314" max="13314" width="7.7109375" style="1" customWidth="1"/>
    <col min="13315" max="13315" width="8" style="1" customWidth="1"/>
    <col min="13316" max="13316" width="8.140625" style="1" customWidth="1"/>
    <col min="13317" max="13317" width="9.42578125" style="1" customWidth="1"/>
    <col min="13318" max="13318" width="7.7109375" style="1" customWidth="1"/>
    <col min="13319" max="13319" width="8.42578125" style="1" customWidth="1"/>
    <col min="13320" max="13320" width="17.28515625" style="1" customWidth="1"/>
    <col min="13321" max="13568" width="9.140625" style="1"/>
    <col min="13569" max="13569" width="32.7109375" style="1" customWidth="1"/>
    <col min="13570" max="13570" width="7.7109375" style="1" customWidth="1"/>
    <col min="13571" max="13571" width="8" style="1" customWidth="1"/>
    <col min="13572" max="13572" width="8.140625" style="1" customWidth="1"/>
    <col min="13573" max="13573" width="9.42578125" style="1" customWidth="1"/>
    <col min="13574" max="13574" width="7.7109375" style="1" customWidth="1"/>
    <col min="13575" max="13575" width="8.42578125" style="1" customWidth="1"/>
    <col min="13576" max="13576" width="17.28515625" style="1" customWidth="1"/>
    <col min="13577" max="13824" width="9.140625" style="1"/>
    <col min="13825" max="13825" width="32.7109375" style="1" customWidth="1"/>
    <col min="13826" max="13826" width="7.7109375" style="1" customWidth="1"/>
    <col min="13827" max="13827" width="8" style="1" customWidth="1"/>
    <col min="13828" max="13828" width="8.140625" style="1" customWidth="1"/>
    <col min="13829" max="13829" width="9.42578125" style="1" customWidth="1"/>
    <col min="13830" max="13830" width="7.7109375" style="1" customWidth="1"/>
    <col min="13831" max="13831" width="8.42578125" style="1" customWidth="1"/>
    <col min="13832" max="13832" width="17.28515625" style="1" customWidth="1"/>
    <col min="13833" max="14080" width="9.140625" style="1"/>
    <col min="14081" max="14081" width="32.7109375" style="1" customWidth="1"/>
    <col min="14082" max="14082" width="7.7109375" style="1" customWidth="1"/>
    <col min="14083" max="14083" width="8" style="1" customWidth="1"/>
    <col min="14084" max="14084" width="8.140625" style="1" customWidth="1"/>
    <col min="14085" max="14085" width="9.42578125" style="1" customWidth="1"/>
    <col min="14086" max="14086" width="7.7109375" style="1" customWidth="1"/>
    <col min="14087" max="14087" width="8.42578125" style="1" customWidth="1"/>
    <col min="14088" max="14088" width="17.28515625" style="1" customWidth="1"/>
    <col min="14089" max="14336" width="9.140625" style="1"/>
    <col min="14337" max="14337" width="32.7109375" style="1" customWidth="1"/>
    <col min="14338" max="14338" width="7.7109375" style="1" customWidth="1"/>
    <col min="14339" max="14339" width="8" style="1" customWidth="1"/>
    <col min="14340" max="14340" width="8.140625" style="1" customWidth="1"/>
    <col min="14341" max="14341" width="9.42578125" style="1" customWidth="1"/>
    <col min="14342" max="14342" width="7.7109375" style="1" customWidth="1"/>
    <col min="14343" max="14343" width="8.42578125" style="1" customWidth="1"/>
    <col min="14344" max="14344" width="17.28515625" style="1" customWidth="1"/>
    <col min="14345" max="14592" width="9.140625" style="1"/>
    <col min="14593" max="14593" width="32.7109375" style="1" customWidth="1"/>
    <col min="14594" max="14594" width="7.7109375" style="1" customWidth="1"/>
    <col min="14595" max="14595" width="8" style="1" customWidth="1"/>
    <col min="14596" max="14596" width="8.140625" style="1" customWidth="1"/>
    <col min="14597" max="14597" width="9.42578125" style="1" customWidth="1"/>
    <col min="14598" max="14598" width="7.7109375" style="1" customWidth="1"/>
    <col min="14599" max="14599" width="8.42578125" style="1" customWidth="1"/>
    <col min="14600" max="14600" width="17.28515625" style="1" customWidth="1"/>
    <col min="14601" max="14848" width="9.140625" style="1"/>
    <col min="14849" max="14849" width="32.7109375" style="1" customWidth="1"/>
    <col min="14850" max="14850" width="7.7109375" style="1" customWidth="1"/>
    <col min="14851" max="14851" width="8" style="1" customWidth="1"/>
    <col min="14852" max="14852" width="8.140625" style="1" customWidth="1"/>
    <col min="14853" max="14853" width="9.42578125" style="1" customWidth="1"/>
    <col min="14854" max="14854" width="7.7109375" style="1" customWidth="1"/>
    <col min="14855" max="14855" width="8.42578125" style="1" customWidth="1"/>
    <col min="14856" max="14856" width="17.28515625" style="1" customWidth="1"/>
    <col min="14857" max="15104" width="9.140625" style="1"/>
    <col min="15105" max="15105" width="32.7109375" style="1" customWidth="1"/>
    <col min="15106" max="15106" width="7.7109375" style="1" customWidth="1"/>
    <col min="15107" max="15107" width="8" style="1" customWidth="1"/>
    <col min="15108" max="15108" width="8.140625" style="1" customWidth="1"/>
    <col min="15109" max="15109" width="9.42578125" style="1" customWidth="1"/>
    <col min="15110" max="15110" width="7.7109375" style="1" customWidth="1"/>
    <col min="15111" max="15111" width="8.42578125" style="1" customWidth="1"/>
    <col min="15112" max="15112" width="17.28515625" style="1" customWidth="1"/>
    <col min="15113" max="15360" width="9.140625" style="1"/>
    <col min="15361" max="15361" width="32.7109375" style="1" customWidth="1"/>
    <col min="15362" max="15362" width="7.7109375" style="1" customWidth="1"/>
    <col min="15363" max="15363" width="8" style="1" customWidth="1"/>
    <col min="15364" max="15364" width="8.140625" style="1" customWidth="1"/>
    <col min="15365" max="15365" width="9.42578125" style="1" customWidth="1"/>
    <col min="15366" max="15366" width="7.7109375" style="1" customWidth="1"/>
    <col min="15367" max="15367" width="8.42578125" style="1" customWidth="1"/>
    <col min="15368" max="15368" width="17.28515625" style="1" customWidth="1"/>
    <col min="15369" max="15616" width="9.140625" style="1"/>
    <col min="15617" max="15617" width="32.7109375" style="1" customWidth="1"/>
    <col min="15618" max="15618" width="7.7109375" style="1" customWidth="1"/>
    <col min="15619" max="15619" width="8" style="1" customWidth="1"/>
    <col min="15620" max="15620" width="8.140625" style="1" customWidth="1"/>
    <col min="15621" max="15621" width="9.42578125" style="1" customWidth="1"/>
    <col min="15622" max="15622" width="7.7109375" style="1" customWidth="1"/>
    <col min="15623" max="15623" width="8.42578125" style="1" customWidth="1"/>
    <col min="15624" max="15624" width="17.28515625" style="1" customWidth="1"/>
    <col min="15625" max="15872" width="9.140625" style="1"/>
    <col min="15873" max="15873" width="32.7109375" style="1" customWidth="1"/>
    <col min="15874" max="15874" width="7.7109375" style="1" customWidth="1"/>
    <col min="15875" max="15875" width="8" style="1" customWidth="1"/>
    <col min="15876" max="15876" width="8.140625" style="1" customWidth="1"/>
    <col min="15877" max="15877" width="9.42578125" style="1" customWidth="1"/>
    <col min="15878" max="15878" width="7.7109375" style="1" customWidth="1"/>
    <col min="15879" max="15879" width="8.42578125" style="1" customWidth="1"/>
    <col min="15880" max="15880" width="17.28515625" style="1" customWidth="1"/>
    <col min="15881" max="16128" width="9.140625" style="1"/>
    <col min="16129" max="16129" width="32.7109375" style="1" customWidth="1"/>
    <col min="16130" max="16130" width="7.7109375" style="1" customWidth="1"/>
    <col min="16131" max="16131" width="8" style="1" customWidth="1"/>
    <col min="16132" max="16132" width="8.140625" style="1" customWidth="1"/>
    <col min="16133" max="16133" width="9.42578125" style="1" customWidth="1"/>
    <col min="16134" max="16134" width="7.7109375" style="1" customWidth="1"/>
    <col min="16135" max="16135" width="8.42578125" style="1" customWidth="1"/>
    <col min="16136" max="16136" width="17.28515625" style="1" customWidth="1"/>
    <col min="16137" max="16384" width="9.140625" style="1"/>
  </cols>
  <sheetData>
    <row r="1" spans="1:251" ht="12.75" x14ac:dyDescent="0.2">
      <c r="A1" s="108" t="s">
        <v>0</v>
      </c>
      <c r="B1" s="108"/>
      <c r="C1" s="108"/>
      <c r="D1" s="108"/>
      <c r="E1" s="108"/>
      <c r="F1" s="108"/>
      <c r="G1" s="108"/>
      <c r="H1" s="108"/>
    </row>
    <row r="2" spans="1:251" x14ac:dyDescent="0.2">
      <c r="A2" s="104" t="s">
        <v>1</v>
      </c>
      <c r="B2" s="104"/>
      <c r="C2" s="104"/>
      <c r="D2" s="104"/>
      <c r="E2" s="104"/>
      <c r="F2" s="104"/>
      <c r="G2" s="104"/>
      <c r="H2" s="104"/>
    </row>
    <row r="3" spans="1:251" ht="10.5" customHeight="1" x14ac:dyDescent="0.2">
      <c r="A3" s="103" t="s">
        <v>2</v>
      </c>
      <c r="B3" s="104" t="s">
        <v>3</v>
      </c>
      <c r="C3" s="104"/>
      <c r="D3" s="104"/>
      <c r="E3" s="104"/>
      <c r="F3" s="104"/>
      <c r="G3" s="103" t="s">
        <v>4</v>
      </c>
      <c r="H3" s="103" t="s">
        <v>5</v>
      </c>
    </row>
    <row r="4" spans="1:251" ht="12" customHeight="1" x14ac:dyDescent="0.2">
      <c r="A4" s="103"/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103"/>
      <c r="H4" s="103"/>
    </row>
    <row r="5" spans="1:251" x14ac:dyDescent="0.2">
      <c r="A5" s="104" t="s">
        <v>25</v>
      </c>
      <c r="B5" s="104"/>
      <c r="C5" s="104"/>
      <c r="D5" s="104"/>
      <c r="E5" s="104"/>
      <c r="F5" s="104"/>
      <c r="G5" s="104"/>
      <c r="H5" s="104"/>
    </row>
    <row r="6" spans="1:251" ht="12.75" customHeight="1" x14ac:dyDescent="0.2">
      <c r="A6" s="6" t="s">
        <v>26</v>
      </c>
      <c r="B6" s="18">
        <v>200</v>
      </c>
      <c r="C6" s="11">
        <v>1.2</v>
      </c>
      <c r="D6" s="11">
        <v>5.2</v>
      </c>
      <c r="E6" s="11">
        <v>6.5</v>
      </c>
      <c r="F6" s="11">
        <v>77.010000000000005</v>
      </c>
      <c r="G6" s="19" t="s">
        <v>27</v>
      </c>
      <c r="H6" s="20" t="s">
        <v>28</v>
      </c>
    </row>
    <row r="7" spans="1:251" ht="12" customHeight="1" x14ac:dyDescent="0.2">
      <c r="A7" s="6" t="s">
        <v>29</v>
      </c>
      <c r="B7" s="7">
        <v>90</v>
      </c>
      <c r="C7" s="4">
        <v>14.68</v>
      </c>
      <c r="D7" s="4">
        <v>9.98</v>
      </c>
      <c r="E7" s="4">
        <v>11.03</v>
      </c>
      <c r="F7" s="4">
        <v>180.7</v>
      </c>
      <c r="G7" s="7" t="s">
        <v>30</v>
      </c>
      <c r="H7" s="9" t="s">
        <v>31</v>
      </c>
    </row>
    <row r="8" spans="1:251" ht="12" customHeight="1" x14ac:dyDescent="0.2">
      <c r="A8" s="6" t="s">
        <v>32</v>
      </c>
      <c r="B8" s="7">
        <v>5</v>
      </c>
      <c r="C8" s="5">
        <v>0.04</v>
      </c>
      <c r="D8" s="5">
        <v>3.6</v>
      </c>
      <c r="E8" s="5">
        <v>0.06</v>
      </c>
      <c r="F8" s="5">
        <v>33</v>
      </c>
      <c r="G8" s="4" t="s">
        <v>33</v>
      </c>
      <c r="H8" s="21" t="s">
        <v>34</v>
      </c>
    </row>
    <row r="9" spans="1:251" ht="12" customHeight="1" x14ac:dyDescent="0.2">
      <c r="A9" s="9" t="s">
        <v>35</v>
      </c>
      <c r="B9" s="7">
        <v>150</v>
      </c>
      <c r="C9" s="22">
        <v>3.06</v>
      </c>
      <c r="D9" s="22">
        <v>4.8</v>
      </c>
      <c r="E9" s="22">
        <v>20.440000000000001</v>
      </c>
      <c r="F9" s="22">
        <v>137.25</v>
      </c>
      <c r="G9" s="7" t="s">
        <v>36</v>
      </c>
      <c r="H9" s="9" t="s">
        <v>37</v>
      </c>
    </row>
    <row r="10" spans="1:251" x14ac:dyDescent="0.2">
      <c r="A10" s="6" t="s">
        <v>38</v>
      </c>
      <c r="B10" s="7">
        <v>200</v>
      </c>
      <c r="C10" s="4">
        <v>0.15</v>
      </c>
      <c r="D10" s="4">
        <v>0.06</v>
      </c>
      <c r="E10" s="4">
        <v>20.65</v>
      </c>
      <c r="F10" s="4">
        <v>82.9</v>
      </c>
      <c r="G10" s="4" t="s">
        <v>39</v>
      </c>
      <c r="H10" s="9" t="s">
        <v>40</v>
      </c>
    </row>
    <row r="11" spans="1:251" x14ac:dyDescent="0.2">
      <c r="A11" s="3" t="s">
        <v>41</v>
      </c>
      <c r="B11" s="4">
        <v>40</v>
      </c>
      <c r="C11" s="4">
        <v>2.6</v>
      </c>
      <c r="D11" s="4">
        <v>0.4</v>
      </c>
      <c r="E11" s="4">
        <v>17.2</v>
      </c>
      <c r="F11" s="4">
        <v>85</v>
      </c>
      <c r="G11" s="4">
        <v>11</v>
      </c>
      <c r="H11" s="6" t="s">
        <v>42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x14ac:dyDescent="0.2">
      <c r="A12" s="3" t="s">
        <v>43</v>
      </c>
      <c r="B12" s="7">
        <v>50</v>
      </c>
      <c r="C12" s="5">
        <v>4</v>
      </c>
      <c r="D12" s="5">
        <v>0.5</v>
      </c>
      <c r="E12" s="5">
        <v>25.5</v>
      </c>
      <c r="F12" s="5">
        <v>125</v>
      </c>
      <c r="G12" s="7" t="s">
        <v>44</v>
      </c>
      <c r="H12" s="9" t="s">
        <v>45</v>
      </c>
    </row>
    <row r="13" spans="1:251" x14ac:dyDescent="0.2">
      <c r="A13" s="16" t="s">
        <v>24</v>
      </c>
      <c r="B13" s="2">
        <f>SUM(B6:B12)</f>
        <v>735</v>
      </c>
      <c r="C13" s="17">
        <f>SUM(C6:C12)</f>
        <v>25.729999999999997</v>
      </c>
      <c r="D13" s="17">
        <f>SUM(D6:D12)</f>
        <v>24.54</v>
      </c>
      <c r="E13" s="17">
        <f>SUM(E6:E12)</f>
        <v>101.38</v>
      </c>
      <c r="F13" s="17">
        <f>SUM(F6:F12)</f>
        <v>720.86</v>
      </c>
      <c r="G13" s="2"/>
      <c r="H13" s="6"/>
      <c r="M13" s="1" t="s">
        <v>46</v>
      </c>
    </row>
    <row r="14" spans="1:251" x14ac:dyDescent="0.2">
      <c r="A14" s="104" t="s">
        <v>218</v>
      </c>
      <c r="B14" s="104"/>
      <c r="C14" s="104"/>
      <c r="D14" s="104"/>
      <c r="E14" s="104"/>
      <c r="F14" s="104"/>
      <c r="G14" s="104"/>
      <c r="H14" s="104"/>
    </row>
    <row r="15" spans="1:251" ht="24" customHeight="1" x14ac:dyDescent="0.2">
      <c r="A15" s="6" t="s">
        <v>183</v>
      </c>
      <c r="B15" s="28">
        <v>50</v>
      </c>
      <c r="C15" s="11">
        <v>4.3600000000000003</v>
      </c>
      <c r="D15" s="11">
        <v>4.84</v>
      </c>
      <c r="E15" s="11">
        <v>29.04</v>
      </c>
      <c r="F15" s="11">
        <v>180.87</v>
      </c>
      <c r="G15" s="12" t="s">
        <v>184</v>
      </c>
      <c r="H15" s="9" t="s">
        <v>185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</row>
    <row r="16" spans="1:251" ht="12" customHeight="1" x14ac:dyDescent="0.2">
      <c r="A16" s="9" t="s">
        <v>21</v>
      </c>
      <c r="B16" s="7">
        <v>215</v>
      </c>
      <c r="C16" s="15">
        <v>7.0000000000000007E-2</v>
      </c>
      <c r="D16" s="15">
        <v>0.02</v>
      </c>
      <c r="E16" s="15">
        <v>15</v>
      </c>
      <c r="F16" s="15">
        <v>60</v>
      </c>
      <c r="G16" s="7" t="s">
        <v>22</v>
      </c>
      <c r="H16" s="6" t="s">
        <v>23</v>
      </c>
    </row>
    <row r="17" spans="1:256" s="65" customFormat="1" x14ac:dyDescent="0.25">
      <c r="A17" s="16" t="s">
        <v>24</v>
      </c>
      <c r="B17" s="2">
        <f>SUM(B15:B16)</f>
        <v>265</v>
      </c>
      <c r="C17" s="51">
        <f>SUM(C15:C16)</f>
        <v>4.4300000000000006</v>
      </c>
      <c r="D17" s="51">
        <f>SUM(D15:D16)</f>
        <v>4.8599999999999994</v>
      </c>
      <c r="E17" s="51">
        <f>SUM(E15:E16)</f>
        <v>44.04</v>
      </c>
      <c r="F17" s="51">
        <f>SUM(F15:F16)</f>
        <v>240.87</v>
      </c>
      <c r="G17" s="2"/>
      <c r="H17" s="6"/>
    </row>
    <row r="18" spans="1:256" s="14" customFormat="1" x14ac:dyDescent="0.2">
      <c r="A18" s="16" t="s">
        <v>187</v>
      </c>
      <c r="B18" s="2">
        <f>SUM(B13,B17)</f>
        <v>1000</v>
      </c>
      <c r="C18" s="2">
        <f>SUM(C13,C17)</f>
        <v>30.159999999999997</v>
      </c>
      <c r="D18" s="2">
        <f>SUM(D13,D17)</f>
        <v>29.4</v>
      </c>
      <c r="E18" s="2">
        <f>SUM(E13,E17)</f>
        <v>145.41999999999999</v>
      </c>
      <c r="F18" s="2">
        <f>SUM(F13,F17)</f>
        <v>961.73</v>
      </c>
      <c r="G18" s="2"/>
      <c r="H18" s="6"/>
    </row>
    <row r="19" spans="1:256" x14ac:dyDescent="0.2">
      <c r="A19" s="104" t="s">
        <v>47</v>
      </c>
      <c r="B19" s="104"/>
      <c r="C19" s="104"/>
      <c r="D19" s="104"/>
      <c r="E19" s="104"/>
      <c r="F19" s="104"/>
      <c r="G19" s="104"/>
      <c r="H19" s="104"/>
    </row>
    <row r="20" spans="1:256" x14ac:dyDescent="0.2">
      <c r="A20" s="103" t="s">
        <v>2</v>
      </c>
      <c r="B20" s="104" t="s">
        <v>3</v>
      </c>
      <c r="C20" s="104"/>
      <c r="D20" s="104"/>
      <c r="E20" s="104"/>
      <c r="F20" s="104"/>
      <c r="G20" s="103" t="s">
        <v>4</v>
      </c>
      <c r="H20" s="103" t="s">
        <v>5</v>
      </c>
    </row>
    <row r="21" spans="1:256" ht="12" customHeight="1" x14ac:dyDescent="0.2">
      <c r="A21" s="103"/>
      <c r="B21" s="2" t="s">
        <v>6</v>
      </c>
      <c r="C21" s="2" t="s">
        <v>7</v>
      </c>
      <c r="D21" s="2" t="s">
        <v>8</v>
      </c>
      <c r="E21" s="2" t="s">
        <v>9</v>
      </c>
      <c r="F21" s="2" t="s">
        <v>10</v>
      </c>
      <c r="G21" s="103"/>
      <c r="H21" s="103"/>
    </row>
    <row r="22" spans="1:256" x14ac:dyDescent="0.2">
      <c r="A22" s="104" t="s">
        <v>25</v>
      </c>
      <c r="B22" s="104"/>
      <c r="C22" s="105"/>
      <c r="D22" s="105"/>
      <c r="E22" s="105"/>
      <c r="F22" s="105"/>
      <c r="G22" s="104"/>
      <c r="H22" s="104"/>
    </row>
    <row r="23" spans="1:256" ht="12" customHeight="1" x14ac:dyDescent="0.2">
      <c r="A23" s="6" t="s">
        <v>57</v>
      </c>
      <c r="B23" s="10">
        <v>200</v>
      </c>
      <c r="C23" s="11">
        <v>1.4</v>
      </c>
      <c r="D23" s="11">
        <v>5.4</v>
      </c>
      <c r="E23" s="11">
        <v>10.31</v>
      </c>
      <c r="F23" s="11">
        <v>94.8</v>
      </c>
      <c r="G23" s="19" t="s">
        <v>58</v>
      </c>
      <c r="H23" s="13" t="s">
        <v>59</v>
      </c>
    </row>
    <row r="24" spans="1:256" s="25" customFormat="1" x14ac:dyDescent="0.2">
      <c r="A24" s="9" t="s">
        <v>60</v>
      </c>
      <c r="B24" s="7">
        <v>90</v>
      </c>
      <c r="C24" s="5">
        <v>10.6</v>
      </c>
      <c r="D24" s="5">
        <v>12.96</v>
      </c>
      <c r="E24" s="5">
        <v>9.06</v>
      </c>
      <c r="F24" s="5">
        <v>207.09</v>
      </c>
      <c r="G24" s="7" t="s">
        <v>61</v>
      </c>
      <c r="H24" s="6" t="s">
        <v>62</v>
      </c>
    </row>
    <row r="25" spans="1:256" x14ac:dyDescent="0.2">
      <c r="A25" s="6" t="s">
        <v>63</v>
      </c>
      <c r="B25" s="7">
        <v>150</v>
      </c>
      <c r="C25" s="15">
        <v>5.52</v>
      </c>
      <c r="D25" s="15">
        <v>4.51</v>
      </c>
      <c r="E25" s="15">
        <v>26.45</v>
      </c>
      <c r="F25" s="15">
        <v>168.45</v>
      </c>
      <c r="G25" s="7" t="s">
        <v>64</v>
      </c>
      <c r="H25" s="6" t="s">
        <v>65</v>
      </c>
    </row>
    <row r="26" spans="1:256" x14ac:dyDescent="0.2">
      <c r="A26" s="6" t="s">
        <v>66</v>
      </c>
      <c r="B26" s="7">
        <v>200</v>
      </c>
      <c r="C26" s="4">
        <v>0.76</v>
      </c>
      <c r="D26" s="4">
        <v>0.04</v>
      </c>
      <c r="E26" s="4">
        <v>20.22</v>
      </c>
      <c r="F26" s="4">
        <v>85.51</v>
      </c>
      <c r="G26" s="4" t="s">
        <v>67</v>
      </c>
      <c r="H26" s="9" t="s">
        <v>68</v>
      </c>
    </row>
    <row r="27" spans="1:256" x14ac:dyDescent="0.2">
      <c r="A27" s="3" t="s">
        <v>41</v>
      </c>
      <c r="B27" s="4">
        <v>40</v>
      </c>
      <c r="C27" s="4">
        <v>2.6</v>
      </c>
      <c r="D27" s="4">
        <v>0.4</v>
      </c>
      <c r="E27" s="4">
        <v>17.2</v>
      </c>
      <c r="F27" s="4">
        <v>85</v>
      </c>
      <c r="G27" s="4" t="s">
        <v>69</v>
      </c>
      <c r="H27" s="6" t="s">
        <v>42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</row>
    <row r="28" spans="1:256" x14ac:dyDescent="0.2">
      <c r="A28" s="3" t="s">
        <v>43</v>
      </c>
      <c r="B28" s="7">
        <v>40</v>
      </c>
      <c r="C28" s="4">
        <v>3.2</v>
      </c>
      <c r="D28" s="4">
        <v>0.4</v>
      </c>
      <c r="E28" s="4">
        <v>20.399999999999999</v>
      </c>
      <c r="F28" s="4">
        <v>100</v>
      </c>
      <c r="G28" s="7" t="s">
        <v>69</v>
      </c>
      <c r="H28" s="9" t="s">
        <v>45</v>
      </c>
    </row>
    <row r="29" spans="1:256" x14ac:dyDescent="0.2">
      <c r="A29" s="16" t="s">
        <v>24</v>
      </c>
      <c r="B29" s="2">
        <f>SUM(B23:B28)</f>
        <v>720</v>
      </c>
      <c r="C29" s="17">
        <f>SUM(C23:C28)</f>
        <v>24.080000000000002</v>
      </c>
      <c r="D29" s="17">
        <f>SUM(D23:D28)</f>
        <v>23.709999999999994</v>
      </c>
      <c r="E29" s="17">
        <f>SUM(E23:E28)</f>
        <v>103.63999999999999</v>
      </c>
      <c r="F29" s="17">
        <f>SUM(F23:F28)</f>
        <v>740.85</v>
      </c>
      <c r="G29" s="2"/>
      <c r="H29" s="6"/>
    </row>
    <row r="30" spans="1:256" x14ac:dyDescent="0.2">
      <c r="A30" s="104" t="s">
        <v>218</v>
      </c>
      <c r="B30" s="104"/>
      <c r="C30" s="105"/>
      <c r="D30" s="105"/>
      <c r="E30" s="105"/>
      <c r="F30" s="105"/>
      <c r="G30" s="104"/>
      <c r="H30" s="104"/>
    </row>
    <row r="31" spans="1:256" x14ac:dyDescent="0.2">
      <c r="A31" s="66" t="s">
        <v>220</v>
      </c>
      <c r="B31" s="67">
        <v>100</v>
      </c>
      <c r="C31" s="11">
        <v>6.6</v>
      </c>
      <c r="D31" s="11">
        <v>14.36</v>
      </c>
      <c r="E31" s="11">
        <v>41.13</v>
      </c>
      <c r="F31" s="11">
        <v>320</v>
      </c>
      <c r="G31" s="68" t="s">
        <v>221</v>
      </c>
      <c r="H31" s="31" t="s">
        <v>222</v>
      </c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</row>
    <row r="32" spans="1:256" x14ac:dyDescent="0.2">
      <c r="A32" s="20" t="s">
        <v>54</v>
      </c>
      <c r="B32" s="4">
        <v>222</v>
      </c>
      <c r="C32" s="15">
        <v>0.13</v>
      </c>
      <c r="D32" s="15">
        <v>0.02</v>
      </c>
      <c r="E32" s="15">
        <v>15.2</v>
      </c>
      <c r="F32" s="15">
        <v>62</v>
      </c>
      <c r="G32" s="7" t="s">
        <v>55</v>
      </c>
      <c r="H32" s="3" t="s">
        <v>56</v>
      </c>
    </row>
    <row r="33" spans="1:251" s="65" customFormat="1" x14ac:dyDescent="0.25">
      <c r="A33" s="16" t="s">
        <v>24</v>
      </c>
      <c r="B33" s="2">
        <f>SUM(B31:B32)</f>
        <v>322</v>
      </c>
      <c r="C33" s="51">
        <f>SUM(C31:C32)</f>
        <v>6.7299999999999995</v>
      </c>
      <c r="D33" s="51">
        <f>SUM(D31:D32)</f>
        <v>14.379999999999999</v>
      </c>
      <c r="E33" s="51">
        <f>SUM(E31:E32)</f>
        <v>56.33</v>
      </c>
      <c r="F33" s="51">
        <f>SUM(F31:F32)</f>
        <v>382</v>
      </c>
      <c r="G33" s="2"/>
      <c r="H33" s="6"/>
    </row>
    <row r="34" spans="1:251" s="14" customFormat="1" x14ac:dyDescent="0.2">
      <c r="A34" s="16" t="s">
        <v>187</v>
      </c>
      <c r="B34" s="2">
        <f>SUM(B29,B33)</f>
        <v>1042</v>
      </c>
      <c r="C34" s="2">
        <f>SUM(C29,C33)</f>
        <v>30.810000000000002</v>
      </c>
      <c r="D34" s="2">
        <f>SUM(D29,D33)</f>
        <v>38.089999999999989</v>
      </c>
      <c r="E34" s="2">
        <f>SUM(E29,E33)</f>
        <v>159.96999999999997</v>
      </c>
      <c r="F34" s="2">
        <f>SUM(F29,F33)</f>
        <v>1122.8499999999999</v>
      </c>
      <c r="G34" s="2"/>
      <c r="H34" s="6"/>
    </row>
    <row r="35" spans="1:251" x14ac:dyDescent="0.2">
      <c r="A35" s="104" t="s">
        <v>70</v>
      </c>
      <c r="B35" s="104"/>
      <c r="C35" s="104"/>
      <c r="D35" s="104"/>
      <c r="E35" s="104"/>
      <c r="F35" s="104"/>
      <c r="G35" s="104"/>
      <c r="H35" s="104"/>
    </row>
    <row r="36" spans="1:251" x14ac:dyDescent="0.2">
      <c r="A36" s="103" t="s">
        <v>2</v>
      </c>
      <c r="B36" s="104" t="s">
        <v>3</v>
      </c>
      <c r="C36" s="104"/>
      <c r="D36" s="104"/>
      <c r="E36" s="104"/>
      <c r="F36" s="104"/>
      <c r="G36" s="103" t="s">
        <v>4</v>
      </c>
      <c r="H36" s="103" t="s">
        <v>5</v>
      </c>
    </row>
    <row r="37" spans="1:251" ht="11.45" customHeight="1" x14ac:dyDescent="0.2">
      <c r="A37" s="103"/>
      <c r="B37" s="2" t="s">
        <v>6</v>
      </c>
      <c r="C37" s="2" t="s">
        <v>7</v>
      </c>
      <c r="D37" s="2" t="s">
        <v>8</v>
      </c>
      <c r="E37" s="2" t="s">
        <v>9</v>
      </c>
      <c r="F37" s="2" t="s">
        <v>10</v>
      </c>
      <c r="G37" s="103"/>
      <c r="H37" s="103"/>
    </row>
    <row r="38" spans="1:251" ht="12.75" customHeight="1" x14ac:dyDescent="0.2">
      <c r="A38" s="104" t="s">
        <v>25</v>
      </c>
      <c r="B38" s="104"/>
      <c r="C38" s="104"/>
      <c r="D38" s="104"/>
      <c r="E38" s="104"/>
      <c r="F38" s="104"/>
      <c r="G38" s="104"/>
      <c r="H38" s="104"/>
    </row>
    <row r="39" spans="1:251" ht="12.75" customHeight="1" x14ac:dyDescent="0.2">
      <c r="A39" s="6" t="s">
        <v>74</v>
      </c>
      <c r="B39" s="4">
        <v>200</v>
      </c>
      <c r="C39" s="30">
        <v>1.38</v>
      </c>
      <c r="D39" s="30">
        <v>5.2</v>
      </c>
      <c r="E39" s="30">
        <v>8.92</v>
      </c>
      <c r="F39" s="30">
        <v>88.2</v>
      </c>
      <c r="G39" s="4" t="s">
        <v>75</v>
      </c>
      <c r="H39" s="20" t="s">
        <v>76</v>
      </c>
    </row>
    <row r="40" spans="1:251" ht="12" customHeight="1" x14ac:dyDescent="0.2">
      <c r="A40" s="6" t="s">
        <v>77</v>
      </c>
      <c r="B40" s="28">
        <v>250</v>
      </c>
      <c r="C40" s="11">
        <v>18.64</v>
      </c>
      <c r="D40" s="11">
        <v>15.04</v>
      </c>
      <c r="E40" s="11">
        <v>54.74</v>
      </c>
      <c r="F40" s="11">
        <v>425.32</v>
      </c>
      <c r="G40" s="19" t="s">
        <v>78</v>
      </c>
      <c r="H40" s="9" t="s">
        <v>79</v>
      </c>
    </row>
    <row r="41" spans="1:251" ht="12" customHeight="1" x14ac:dyDescent="0.2">
      <c r="A41" s="6" t="s">
        <v>32</v>
      </c>
      <c r="B41" s="7">
        <v>5</v>
      </c>
      <c r="C41" s="5">
        <v>0.04</v>
      </c>
      <c r="D41" s="5">
        <v>3.6</v>
      </c>
      <c r="E41" s="5">
        <v>0.06</v>
      </c>
      <c r="F41" s="5">
        <v>33</v>
      </c>
      <c r="G41" s="4" t="s">
        <v>33</v>
      </c>
      <c r="H41" s="21" t="s">
        <v>34</v>
      </c>
    </row>
    <row r="42" spans="1:251" x14ac:dyDescent="0.2">
      <c r="A42" s="6" t="s">
        <v>80</v>
      </c>
      <c r="B42" s="7">
        <v>200</v>
      </c>
      <c r="C42" s="15">
        <v>0</v>
      </c>
      <c r="D42" s="15">
        <v>0</v>
      </c>
      <c r="E42" s="15">
        <v>19.97</v>
      </c>
      <c r="F42" s="15">
        <v>76</v>
      </c>
      <c r="G42" s="7" t="s">
        <v>81</v>
      </c>
      <c r="H42" s="9" t="s">
        <v>82</v>
      </c>
    </row>
    <row r="43" spans="1:251" x14ac:dyDescent="0.2">
      <c r="A43" s="3" t="s">
        <v>41</v>
      </c>
      <c r="B43" s="4">
        <v>40</v>
      </c>
      <c r="C43" s="4">
        <v>2.6</v>
      </c>
      <c r="D43" s="4">
        <v>0.4</v>
      </c>
      <c r="E43" s="4">
        <v>17.2</v>
      </c>
      <c r="F43" s="4">
        <v>85</v>
      </c>
      <c r="G43" s="4" t="s">
        <v>69</v>
      </c>
      <c r="H43" s="6" t="s">
        <v>42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</row>
    <row r="44" spans="1:251" x14ac:dyDescent="0.2">
      <c r="A44" s="3" t="s">
        <v>43</v>
      </c>
      <c r="B44" s="7">
        <v>40</v>
      </c>
      <c r="C44" s="4">
        <v>3.2</v>
      </c>
      <c r="D44" s="4">
        <v>0.4</v>
      </c>
      <c r="E44" s="4">
        <v>20.399999999999999</v>
      </c>
      <c r="F44" s="4">
        <v>100</v>
      </c>
      <c r="G44" s="7" t="s">
        <v>69</v>
      </c>
      <c r="H44" s="9" t="s">
        <v>45</v>
      </c>
    </row>
    <row r="45" spans="1:251" x14ac:dyDescent="0.2">
      <c r="A45" s="16" t="s">
        <v>24</v>
      </c>
      <c r="B45" s="2">
        <f>SUM(B39:B44)</f>
        <v>735</v>
      </c>
      <c r="C45" s="17">
        <f>SUM(C39:C44)</f>
        <v>25.86</v>
      </c>
      <c r="D45" s="17">
        <f>SUM(D39:D44)</f>
        <v>24.639999999999997</v>
      </c>
      <c r="E45" s="17">
        <f>SUM(E39:E44)</f>
        <v>121.28999999999999</v>
      </c>
      <c r="F45" s="17">
        <f>SUM(F39:F44)</f>
        <v>807.52</v>
      </c>
      <c r="G45" s="2"/>
      <c r="H45" s="6"/>
    </row>
    <row r="46" spans="1:251" x14ac:dyDescent="0.2">
      <c r="A46" s="104" t="s">
        <v>218</v>
      </c>
      <c r="B46" s="104"/>
      <c r="C46" s="105"/>
      <c r="D46" s="105"/>
      <c r="E46" s="105"/>
      <c r="F46" s="105"/>
      <c r="G46" s="104"/>
      <c r="H46" s="104"/>
    </row>
    <row r="47" spans="1:251" s="69" customFormat="1" x14ac:dyDescent="0.25">
      <c r="A47" s="6" t="s">
        <v>160</v>
      </c>
      <c r="B47" s="28">
        <v>100</v>
      </c>
      <c r="C47" s="11">
        <v>10.3</v>
      </c>
      <c r="D47" s="11">
        <v>16.8</v>
      </c>
      <c r="E47" s="11">
        <v>81.8</v>
      </c>
      <c r="F47" s="11">
        <v>439.1</v>
      </c>
      <c r="G47" s="12" t="s">
        <v>161</v>
      </c>
      <c r="H47" s="9" t="s">
        <v>162</v>
      </c>
    </row>
    <row r="48" spans="1:251" ht="12" customHeight="1" x14ac:dyDescent="0.2">
      <c r="A48" s="9" t="s">
        <v>21</v>
      </c>
      <c r="B48" s="7">
        <v>215</v>
      </c>
      <c r="C48" s="15">
        <v>7.0000000000000007E-2</v>
      </c>
      <c r="D48" s="15">
        <v>0.02</v>
      </c>
      <c r="E48" s="15">
        <v>15</v>
      </c>
      <c r="F48" s="15">
        <v>60</v>
      </c>
      <c r="G48" s="7" t="s">
        <v>22</v>
      </c>
      <c r="H48" s="6" t="s">
        <v>23</v>
      </c>
    </row>
    <row r="49" spans="1:251" s="65" customFormat="1" x14ac:dyDescent="0.25">
      <c r="A49" s="16" t="s">
        <v>24</v>
      </c>
      <c r="B49" s="2">
        <f>SUM(B47:B48)</f>
        <v>315</v>
      </c>
      <c r="C49" s="51">
        <f>SUM(C47:C48)</f>
        <v>10.370000000000001</v>
      </c>
      <c r="D49" s="51">
        <f>SUM(D47:D48)</f>
        <v>16.82</v>
      </c>
      <c r="E49" s="51">
        <f>SUM(E47:E48)</f>
        <v>96.8</v>
      </c>
      <c r="F49" s="51">
        <f>SUM(F47:F48)</f>
        <v>499.1</v>
      </c>
      <c r="G49" s="2"/>
      <c r="H49" s="6"/>
    </row>
    <row r="50" spans="1:251" s="14" customFormat="1" x14ac:dyDescent="0.2">
      <c r="A50" s="16" t="s">
        <v>187</v>
      </c>
      <c r="B50" s="2">
        <f>SUM(B45,B49)</f>
        <v>1050</v>
      </c>
      <c r="C50" s="2">
        <f>SUM(C45,C49)</f>
        <v>36.230000000000004</v>
      </c>
      <c r="D50" s="2">
        <f>SUM(D45,D49)</f>
        <v>41.459999999999994</v>
      </c>
      <c r="E50" s="2">
        <f>SUM(E45,E49)</f>
        <v>218.08999999999997</v>
      </c>
      <c r="F50" s="2">
        <f>SUM(F45,F49)</f>
        <v>1306.6199999999999</v>
      </c>
      <c r="G50" s="2"/>
      <c r="H50" s="6"/>
    </row>
    <row r="51" spans="1:251" x14ac:dyDescent="0.2">
      <c r="A51" s="104" t="s">
        <v>83</v>
      </c>
      <c r="B51" s="104"/>
      <c r="C51" s="104"/>
      <c r="D51" s="104"/>
      <c r="E51" s="104"/>
      <c r="F51" s="104"/>
      <c r="G51" s="104"/>
      <c r="H51" s="104"/>
    </row>
    <row r="52" spans="1:251" x14ac:dyDescent="0.2">
      <c r="A52" s="103" t="s">
        <v>2</v>
      </c>
      <c r="B52" s="104" t="s">
        <v>3</v>
      </c>
      <c r="C52" s="104"/>
      <c r="D52" s="104"/>
      <c r="E52" s="104"/>
      <c r="F52" s="104"/>
      <c r="G52" s="103" t="s">
        <v>4</v>
      </c>
      <c r="H52" s="103" t="s">
        <v>5</v>
      </c>
    </row>
    <row r="53" spans="1:251" ht="11.45" customHeight="1" x14ac:dyDescent="0.2">
      <c r="A53" s="103"/>
      <c r="B53" s="2" t="s">
        <v>6</v>
      </c>
      <c r="C53" s="2" t="s">
        <v>7</v>
      </c>
      <c r="D53" s="2" t="s">
        <v>8</v>
      </c>
      <c r="E53" s="2" t="s">
        <v>9</v>
      </c>
      <c r="F53" s="2" t="s">
        <v>10</v>
      </c>
      <c r="G53" s="103"/>
      <c r="H53" s="103"/>
    </row>
    <row r="54" spans="1:251" x14ac:dyDescent="0.2">
      <c r="A54" s="104" t="s">
        <v>25</v>
      </c>
      <c r="B54" s="104"/>
      <c r="C54" s="104"/>
      <c r="D54" s="104"/>
      <c r="E54" s="104"/>
      <c r="F54" s="104"/>
      <c r="G54" s="104"/>
      <c r="H54" s="104"/>
    </row>
    <row r="55" spans="1:251" ht="12" customHeight="1" x14ac:dyDescent="0.2">
      <c r="A55" s="6" t="s">
        <v>90</v>
      </c>
      <c r="B55" s="4">
        <v>200</v>
      </c>
      <c r="C55" s="4">
        <v>4.4000000000000004</v>
      </c>
      <c r="D55" s="4">
        <v>4.2</v>
      </c>
      <c r="E55" s="4">
        <v>13.2</v>
      </c>
      <c r="F55" s="4">
        <v>118.6</v>
      </c>
      <c r="G55" s="4" t="s">
        <v>91</v>
      </c>
      <c r="H55" s="13" t="s">
        <v>92</v>
      </c>
    </row>
    <row r="56" spans="1:251" x14ac:dyDescent="0.2">
      <c r="A56" s="3" t="s">
        <v>93</v>
      </c>
      <c r="B56" s="7">
        <v>90</v>
      </c>
      <c r="C56" s="4">
        <v>11.52</v>
      </c>
      <c r="D56" s="4">
        <v>13</v>
      </c>
      <c r="E56" s="4">
        <v>4.05</v>
      </c>
      <c r="F56" s="4">
        <v>189.6</v>
      </c>
      <c r="G56" s="7" t="s">
        <v>94</v>
      </c>
      <c r="H56" s="6" t="s">
        <v>95</v>
      </c>
    </row>
    <row r="57" spans="1:251" ht="12" customHeight="1" x14ac:dyDescent="0.2">
      <c r="A57" s="3" t="s">
        <v>96</v>
      </c>
      <c r="B57" s="4">
        <v>150</v>
      </c>
      <c r="C57" s="4">
        <v>8.6</v>
      </c>
      <c r="D57" s="4">
        <v>6.09</v>
      </c>
      <c r="E57" s="4">
        <v>38.64</v>
      </c>
      <c r="F57" s="4">
        <v>243.75</v>
      </c>
      <c r="G57" s="7" t="s">
        <v>97</v>
      </c>
      <c r="H57" s="9" t="s">
        <v>98</v>
      </c>
    </row>
    <row r="58" spans="1:251" x14ac:dyDescent="0.2">
      <c r="A58" s="20" t="s">
        <v>99</v>
      </c>
      <c r="B58" s="7">
        <v>200</v>
      </c>
      <c r="C58" s="4">
        <v>0.1</v>
      </c>
      <c r="D58" s="4">
        <v>0.1</v>
      </c>
      <c r="E58" s="4">
        <v>15.9</v>
      </c>
      <c r="F58" s="4">
        <v>65</v>
      </c>
      <c r="G58" s="7">
        <v>492</v>
      </c>
      <c r="H58" s="9" t="s">
        <v>100</v>
      </c>
    </row>
    <row r="59" spans="1:251" x14ac:dyDescent="0.2">
      <c r="A59" s="3" t="s">
        <v>41</v>
      </c>
      <c r="B59" s="4">
        <v>40</v>
      </c>
      <c r="C59" s="4">
        <v>2.6</v>
      </c>
      <c r="D59" s="4">
        <v>0.4</v>
      </c>
      <c r="E59" s="4">
        <v>17.2</v>
      </c>
      <c r="F59" s="4">
        <v>85</v>
      </c>
      <c r="G59" s="4" t="s">
        <v>69</v>
      </c>
      <c r="H59" s="6" t="s">
        <v>42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</row>
    <row r="60" spans="1:251" x14ac:dyDescent="0.2">
      <c r="A60" s="3" t="s">
        <v>43</v>
      </c>
      <c r="B60" s="7">
        <v>40</v>
      </c>
      <c r="C60" s="4">
        <v>3.2</v>
      </c>
      <c r="D60" s="4">
        <v>0.4</v>
      </c>
      <c r="E60" s="4">
        <v>20.399999999999999</v>
      </c>
      <c r="F60" s="4">
        <v>100</v>
      </c>
      <c r="G60" s="7" t="s">
        <v>69</v>
      </c>
      <c r="H60" s="9" t="s">
        <v>45</v>
      </c>
    </row>
    <row r="61" spans="1:251" x14ac:dyDescent="0.2">
      <c r="A61" s="16" t="s">
        <v>24</v>
      </c>
      <c r="B61" s="2">
        <f>SUM(B55:B60)</f>
        <v>720</v>
      </c>
      <c r="C61" s="17">
        <f>SUM(C55:C60)</f>
        <v>30.42</v>
      </c>
      <c r="D61" s="17">
        <f>SUM(D55:D60)</f>
        <v>24.189999999999998</v>
      </c>
      <c r="E61" s="17">
        <f>SUM(E55:E60)</f>
        <v>109.39000000000001</v>
      </c>
      <c r="F61" s="17">
        <f>SUM(F55:F60)</f>
        <v>801.95</v>
      </c>
      <c r="G61" s="2"/>
      <c r="H61" s="6"/>
    </row>
    <row r="62" spans="1:251" x14ac:dyDescent="0.2">
      <c r="A62" s="104" t="s">
        <v>218</v>
      </c>
      <c r="B62" s="104"/>
      <c r="C62" s="104"/>
      <c r="D62" s="104"/>
      <c r="E62" s="104"/>
      <c r="F62" s="104"/>
      <c r="G62" s="104"/>
      <c r="H62" s="104"/>
    </row>
    <row r="63" spans="1:251" s="69" customFormat="1" x14ac:dyDescent="0.2">
      <c r="A63" s="45" t="s">
        <v>223</v>
      </c>
      <c r="B63" s="10">
        <v>60</v>
      </c>
      <c r="C63" s="11">
        <v>4.51</v>
      </c>
      <c r="D63" s="11">
        <v>4.13</v>
      </c>
      <c r="E63" s="11">
        <v>23.33</v>
      </c>
      <c r="F63" s="11">
        <v>146.88</v>
      </c>
      <c r="G63" s="70" t="s">
        <v>200</v>
      </c>
      <c r="H63" s="13" t="s">
        <v>201</v>
      </c>
    </row>
    <row r="64" spans="1:251" x14ac:dyDescent="0.2">
      <c r="A64" s="20" t="s">
        <v>54</v>
      </c>
      <c r="B64" s="4">
        <v>222</v>
      </c>
      <c r="C64" s="7">
        <v>0.13</v>
      </c>
      <c r="D64" s="7">
        <v>0.02</v>
      </c>
      <c r="E64" s="7">
        <v>15.2</v>
      </c>
      <c r="F64" s="7">
        <v>62</v>
      </c>
      <c r="G64" s="7" t="s">
        <v>55</v>
      </c>
      <c r="H64" s="3" t="s">
        <v>56</v>
      </c>
    </row>
    <row r="65" spans="1:251" s="65" customFormat="1" x14ac:dyDescent="0.25">
      <c r="A65" s="16" t="s">
        <v>24</v>
      </c>
      <c r="B65" s="2">
        <f>SUM(B63:B64)</f>
        <v>282</v>
      </c>
      <c r="C65" s="51">
        <f>SUM(C63:C64)</f>
        <v>4.6399999999999997</v>
      </c>
      <c r="D65" s="51">
        <f>SUM(D63:D64)</f>
        <v>4.1499999999999995</v>
      </c>
      <c r="E65" s="51">
        <f>SUM(E63:E64)</f>
        <v>38.53</v>
      </c>
      <c r="F65" s="51">
        <f>SUM(F63:F64)</f>
        <v>208.88</v>
      </c>
      <c r="G65" s="2"/>
      <c r="H65" s="6"/>
    </row>
    <row r="66" spans="1:251" s="14" customFormat="1" x14ac:dyDescent="0.2">
      <c r="A66" s="16" t="s">
        <v>187</v>
      </c>
      <c r="B66" s="2">
        <f>SUM(B61,B65)</f>
        <v>1002</v>
      </c>
      <c r="C66" s="2">
        <f>SUM(C61,C65)</f>
        <v>35.06</v>
      </c>
      <c r="D66" s="2">
        <f>SUM(D61,D65)</f>
        <v>28.339999999999996</v>
      </c>
      <c r="E66" s="2">
        <f>SUM(E61,E65)</f>
        <v>147.92000000000002</v>
      </c>
      <c r="F66" s="2">
        <f>SUM(F61,F65)</f>
        <v>1010.83</v>
      </c>
      <c r="G66" s="2"/>
      <c r="H66" s="6"/>
    </row>
    <row r="67" spans="1:251" x14ac:dyDescent="0.2">
      <c r="A67" s="104" t="s">
        <v>101</v>
      </c>
      <c r="B67" s="104"/>
      <c r="C67" s="104"/>
      <c r="D67" s="104"/>
      <c r="E67" s="104"/>
      <c r="F67" s="104"/>
      <c r="G67" s="104"/>
      <c r="H67" s="104"/>
    </row>
    <row r="68" spans="1:251" x14ac:dyDescent="0.2">
      <c r="A68" s="103" t="s">
        <v>2</v>
      </c>
      <c r="B68" s="104" t="s">
        <v>3</v>
      </c>
      <c r="C68" s="104"/>
      <c r="D68" s="104"/>
      <c r="E68" s="104"/>
      <c r="F68" s="104"/>
      <c r="G68" s="103" t="s">
        <v>4</v>
      </c>
      <c r="H68" s="103" t="s">
        <v>5</v>
      </c>
    </row>
    <row r="69" spans="1:251" ht="11.45" customHeight="1" x14ac:dyDescent="0.2">
      <c r="A69" s="103"/>
      <c r="B69" s="2" t="s">
        <v>6</v>
      </c>
      <c r="C69" s="2" t="s">
        <v>7</v>
      </c>
      <c r="D69" s="2" t="s">
        <v>8</v>
      </c>
      <c r="E69" s="2" t="s">
        <v>9</v>
      </c>
      <c r="F69" s="2" t="s">
        <v>10</v>
      </c>
      <c r="G69" s="103"/>
      <c r="H69" s="103"/>
    </row>
    <row r="70" spans="1:251" x14ac:dyDescent="0.2">
      <c r="A70" s="104" t="s">
        <v>25</v>
      </c>
      <c r="B70" s="104"/>
      <c r="C70" s="104"/>
      <c r="D70" s="104"/>
      <c r="E70" s="104"/>
      <c r="F70" s="104"/>
      <c r="G70" s="104"/>
      <c r="H70" s="104"/>
    </row>
    <row r="71" spans="1:251" ht="12.75" customHeight="1" x14ac:dyDescent="0.2">
      <c r="A71" s="6" t="s">
        <v>104</v>
      </c>
      <c r="B71" s="7">
        <v>200</v>
      </c>
      <c r="C71" s="30">
        <v>1.62</v>
      </c>
      <c r="D71" s="30">
        <v>2.19</v>
      </c>
      <c r="E71" s="30">
        <v>12.81</v>
      </c>
      <c r="F71" s="30">
        <v>77.13</v>
      </c>
      <c r="G71" s="4" t="s">
        <v>105</v>
      </c>
      <c r="H71" s="9" t="s">
        <v>106</v>
      </c>
    </row>
    <row r="72" spans="1:251" ht="12" customHeight="1" x14ac:dyDescent="0.2">
      <c r="A72" s="6" t="s">
        <v>107</v>
      </c>
      <c r="B72" s="28">
        <v>90</v>
      </c>
      <c r="C72" s="11">
        <v>11.8</v>
      </c>
      <c r="D72" s="11">
        <v>13.7</v>
      </c>
      <c r="E72" s="11">
        <v>11.3</v>
      </c>
      <c r="F72" s="11">
        <v>233.6</v>
      </c>
      <c r="G72" s="19" t="s">
        <v>108</v>
      </c>
      <c r="H72" s="31" t="s">
        <v>109</v>
      </c>
    </row>
    <row r="73" spans="1:251" ht="12" customHeight="1" x14ac:dyDescent="0.2">
      <c r="A73" s="9" t="s">
        <v>35</v>
      </c>
      <c r="B73" s="7">
        <v>150</v>
      </c>
      <c r="C73" s="71">
        <v>3.06</v>
      </c>
      <c r="D73" s="71">
        <v>4.8</v>
      </c>
      <c r="E73" s="71">
        <v>20.440000000000001</v>
      </c>
      <c r="F73" s="71">
        <v>137.25</v>
      </c>
      <c r="G73" s="7" t="s">
        <v>36</v>
      </c>
      <c r="H73" s="9" t="s">
        <v>37</v>
      </c>
    </row>
    <row r="74" spans="1:251" ht="20.25" customHeight="1" x14ac:dyDescent="0.2">
      <c r="A74" s="3" t="s">
        <v>110</v>
      </c>
      <c r="B74" s="4">
        <v>60</v>
      </c>
      <c r="C74" s="4">
        <v>0.99</v>
      </c>
      <c r="D74" s="4">
        <v>5.03</v>
      </c>
      <c r="E74" s="4">
        <v>3.7</v>
      </c>
      <c r="F74" s="4">
        <v>61.45</v>
      </c>
      <c r="G74" s="4">
        <v>306</v>
      </c>
      <c r="H74" s="9" t="s">
        <v>111</v>
      </c>
    </row>
    <row r="75" spans="1:251" x14ac:dyDescent="0.2">
      <c r="A75" s="6" t="s">
        <v>38</v>
      </c>
      <c r="B75" s="7">
        <v>200</v>
      </c>
      <c r="C75" s="26">
        <v>0.15</v>
      </c>
      <c r="D75" s="26">
        <v>0.06</v>
      </c>
      <c r="E75" s="26">
        <v>20.65</v>
      </c>
      <c r="F75" s="26">
        <v>82.9</v>
      </c>
      <c r="G75" s="4" t="s">
        <v>39</v>
      </c>
      <c r="H75" s="9" t="s">
        <v>40</v>
      </c>
    </row>
    <row r="76" spans="1:251" x14ac:dyDescent="0.2">
      <c r="A76" s="3" t="s">
        <v>41</v>
      </c>
      <c r="B76" s="4">
        <v>40</v>
      </c>
      <c r="C76" s="26">
        <v>2.6</v>
      </c>
      <c r="D76" s="26">
        <v>0.4</v>
      </c>
      <c r="E76" s="26">
        <v>17.2</v>
      </c>
      <c r="F76" s="26">
        <v>85</v>
      </c>
      <c r="G76" s="4" t="s">
        <v>69</v>
      </c>
      <c r="H76" s="6" t="s">
        <v>42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</row>
    <row r="77" spans="1:251" x14ac:dyDescent="0.2">
      <c r="A77" s="3" t="s">
        <v>43</v>
      </c>
      <c r="B77" s="7">
        <v>40</v>
      </c>
      <c r="C77" s="4">
        <v>3.2</v>
      </c>
      <c r="D77" s="4">
        <v>0.4</v>
      </c>
      <c r="E77" s="4">
        <v>20.399999999999999</v>
      </c>
      <c r="F77" s="4">
        <v>100</v>
      </c>
      <c r="G77" s="7" t="s">
        <v>69</v>
      </c>
      <c r="H77" s="9" t="s">
        <v>45</v>
      </c>
    </row>
    <row r="78" spans="1:251" x14ac:dyDescent="0.2">
      <c r="A78" s="16" t="s">
        <v>24</v>
      </c>
      <c r="B78" s="2">
        <f>SUM(B71:B77)</f>
        <v>780</v>
      </c>
      <c r="C78" s="17">
        <f>SUM(C71:C77)</f>
        <v>23.419999999999998</v>
      </c>
      <c r="D78" s="17">
        <f>SUM(D71:D77)</f>
        <v>26.579999999999995</v>
      </c>
      <c r="E78" s="17">
        <f>SUM(E71:E77)</f>
        <v>106.5</v>
      </c>
      <c r="F78" s="17">
        <f>SUM(F71:F77)</f>
        <v>777.33</v>
      </c>
      <c r="G78" s="2"/>
      <c r="H78" s="6"/>
    </row>
    <row r="79" spans="1:251" x14ac:dyDescent="0.2">
      <c r="A79" s="104" t="s">
        <v>218</v>
      </c>
      <c r="B79" s="104"/>
      <c r="C79" s="104"/>
      <c r="D79" s="104"/>
      <c r="E79" s="104"/>
      <c r="F79" s="104"/>
      <c r="G79" s="104"/>
      <c r="H79" s="104"/>
    </row>
    <row r="80" spans="1:251" s="69" customFormat="1" x14ac:dyDescent="0.25">
      <c r="A80" s="9" t="s">
        <v>203</v>
      </c>
      <c r="B80" s="72">
        <v>60</v>
      </c>
      <c r="C80" s="4">
        <v>7.65</v>
      </c>
      <c r="D80" s="4">
        <v>8.49</v>
      </c>
      <c r="E80" s="4">
        <v>22.6</v>
      </c>
      <c r="F80" s="4">
        <v>199.8</v>
      </c>
      <c r="G80" s="12" t="s">
        <v>204</v>
      </c>
      <c r="H80" s="9" t="s">
        <v>205</v>
      </c>
    </row>
    <row r="81" spans="1:251" ht="12" customHeight="1" x14ac:dyDescent="0.2">
      <c r="A81" s="9" t="s">
        <v>21</v>
      </c>
      <c r="B81" s="7">
        <v>215</v>
      </c>
      <c r="C81" s="15">
        <v>7.0000000000000007E-2</v>
      </c>
      <c r="D81" s="15">
        <v>0.02</v>
      </c>
      <c r="E81" s="15">
        <v>15</v>
      </c>
      <c r="F81" s="15">
        <v>60</v>
      </c>
      <c r="G81" s="7" t="s">
        <v>22</v>
      </c>
      <c r="H81" s="6" t="s">
        <v>23</v>
      </c>
    </row>
    <row r="82" spans="1:251" s="65" customFormat="1" x14ac:dyDescent="0.25">
      <c r="A82" s="16" t="s">
        <v>24</v>
      </c>
      <c r="B82" s="2">
        <f>SUM(B80:B81)</f>
        <v>275</v>
      </c>
      <c r="C82" s="51">
        <f>SUM(C80:C81)</f>
        <v>7.7200000000000006</v>
      </c>
      <c r="D82" s="51">
        <f>SUM(D80:D81)</f>
        <v>8.51</v>
      </c>
      <c r="E82" s="51">
        <f>SUM(E80:E81)</f>
        <v>37.6</v>
      </c>
      <c r="F82" s="51">
        <f>SUM(F80:F81)</f>
        <v>259.8</v>
      </c>
      <c r="G82" s="2"/>
      <c r="H82" s="6"/>
    </row>
    <row r="83" spans="1:251" s="14" customFormat="1" x14ac:dyDescent="0.2">
      <c r="A83" s="16" t="s">
        <v>187</v>
      </c>
      <c r="B83" s="2">
        <f>SUM(B78,B82)</f>
        <v>1055</v>
      </c>
      <c r="C83" s="2">
        <f>SUM(C78,C82)</f>
        <v>31.14</v>
      </c>
      <c r="D83" s="2">
        <f>SUM(D78,D82)</f>
        <v>35.089999999999996</v>
      </c>
      <c r="E83" s="2">
        <f>SUM(E78,E82)</f>
        <v>144.1</v>
      </c>
      <c r="F83" s="2">
        <f>SUM(F78,F82)</f>
        <v>1037.1300000000001</v>
      </c>
      <c r="G83" s="2"/>
      <c r="H83" s="6"/>
    </row>
    <row r="84" spans="1:251" x14ac:dyDescent="0.2">
      <c r="A84" s="104" t="s">
        <v>112</v>
      </c>
      <c r="B84" s="104"/>
      <c r="C84" s="104"/>
      <c r="D84" s="104"/>
      <c r="E84" s="104"/>
      <c r="F84" s="104"/>
      <c r="G84" s="104"/>
      <c r="H84" s="104"/>
    </row>
    <row r="85" spans="1:251" x14ac:dyDescent="0.2">
      <c r="A85" s="103" t="s">
        <v>2</v>
      </c>
      <c r="B85" s="104" t="s">
        <v>3</v>
      </c>
      <c r="C85" s="104"/>
      <c r="D85" s="104"/>
      <c r="E85" s="104"/>
      <c r="F85" s="104"/>
      <c r="G85" s="103" t="s">
        <v>4</v>
      </c>
      <c r="H85" s="103" t="s">
        <v>5</v>
      </c>
    </row>
    <row r="86" spans="1:251" ht="11.45" customHeight="1" x14ac:dyDescent="0.2">
      <c r="A86" s="103"/>
      <c r="B86" s="2" t="s">
        <v>6</v>
      </c>
      <c r="C86" s="2" t="s">
        <v>7</v>
      </c>
      <c r="D86" s="2" t="s">
        <v>8</v>
      </c>
      <c r="E86" s="2" t="s">
        <v>9</v>
      </c>
      <c r="F86" s="2" t="s">
        <v>10</v>
      </c>
      <c r="G86" s="103"/>
      <c r="H86" s="103"/>
    </row>
    <row r="87" spans="1:251" x14ac:dyDescent="0.2">
      <c r="A87" s="104" t="s">
        <v>25</v>
      </c>
      <c r="B87" s="104"/>
      <c r="C87" s="105"/>
      <c r="D87" s="105"/>
      <c r="E87" s="105"/>
      <c r="F87" s="105"/>
      <c r="G87" s="104"/>
      <c r="H87" s="104"/>
    </row>
    <row r="88" spans="1:251" s="35" customFormat="1" x14ac:dyDescent="0.2">
      <c r="A88" s="32" t="s">
        <v>119</v>
      </c>
      <c r="B88" s="33">
        <v>200</v>
      </c>
      <c r="C88" s="34">
        <v>1.56</v>
      </c>
      <c r="D88" s="34">
        <v>5.2</v>
      </c>
      <c r="E88" s="34">
        <v>8.6</v>
      </c>
      <c r="F88" s="34">
        <v>87.89</v>
      </c>
      <c r="G88" s="12" t="s">
        <v>120</v>
      </c>
      <c r="H88" s="13" t="s">
        <v>121</v>
      </c>
    </row>
    <row r="89" spans="1:251" x14ac:dyDescent="0.2">
      <c r="A89" s="6" t="s">
        <v>122</v>
      </c>
      <c r="B89" s="28">
        <v>90</v>
      </c>
      <c r="C89" s="11">
        <v>13.9</v>
      </c>
      <c r="D89" s="11">
        <v>10.4</v>
      </c>
      <c r="E89" s="11">
        <v>12.1</v>
      </c>
      <c r="F89" s="11">
        <v>198</v>
      </c>
      <c r="G89" s="19" t="s">
        <v>123</v>
      </c>
      <c r="H89" s="31" t="s">
        <v>124</v>
      </c>
    </row>
    <row r="90" spans="1:251" ht="12" customHeight="1" x14ac:dyDescent="0.2">
      <c r="A90" s="6" t="s">
        <v>32</v>
      </c>
      <c r="B90" s="7">
        <v>5</v>
      </c>
      <c r="C90" s="5">
        <v>0.04</v>
      </c>
      <c r="D90" s="5">
        <v>3.6</v>
      </c>
      <c r="E90" s="5">
        <v>0.06</v>
      </c>
      <c r="F90" s="5">
        <v>33</v>
      </c>
      <c r="G90" s="4" t="s">
        <v>33</v>
      </c>
      <c r="H90" s="21" t="s">
        <v>34</v>
      </c>
    </row>
    <row r="91" spans="1:251" s="25" customFormat="1" ht="23.25" customHeight="1" x14ac:dyDescent="0.2">
      <c r="A91" s="6" t="s">
        <v>125</v>
      </c>
      <c r="B91" s="7">
        <v>150</v>
      </c>
      <c r="C91" s="36">
        <v>3.65</v>
      </c>
      <c r="D91" s="36">
        <v>5.37</v>
      </c>
      <c r="E91" s="36">
        <v>36.68</v>
      </c>
      <c r="F91" s="36">
        <v>209.7</v>
      </c>
      <c r="G91" s="7" t="s">
        <v>126</v>
      </c>
      <c r="H91" s="6" t="s">
        <v>127</v>
      </c>
    </row>
    <row r="92" spans="1:251" x14ac:dyDescent="0.2">
      <c r="A92" s="6" t="s">
        <v>128</v>
      </c>
      <c r="B92" s="28">
        <v>200</v>
      </c>
      <c r="C92" s="11">
        <v>0.33</v>
      </c>
      <c r="D92" s="11">
        <v>0</v>
      </c>
      <c r="E92" s="11">
        <v>22.78</v>
      </c>
      <c r="F92" s="11">
        <v>94.44</v>
      </c>
      <c r="G92" s="12" t="s">
        <v>129</v>
      </c>
      <c r="H92" s="9" t="s">
        <v>130</v>
      </c>
    </row>
    <row r="93" spans="1:251" x14ac:dyDescent="0.2">
      <c r="A93" s="3" t="s">
        <v>131</v>
      </c>
      <c r="B93" s="4">
        <v>40</v>
      </c>
      <c r="C93" s="26">
        <v>2.6</v>
      </c>
      <c r="D93" s="26">
        <v>0.4</v>
      </c>
      <c r="E93" s="26">
        <v>17.2</v>
      </c>
      <c r="F93" s="26">
        <v>85</v>
      </c>
      <c r="G93" s="4" t="s">
        <v>69</v>
      </c>
      <c r="H93" s="6" t="s">
        <v>42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</row>
    <row r="94" spans="1:251" x14ac:dyDescent="0.2">
      <c r="A94" s="3" t="s">
        <v>43</v>
      </c>
      <c r="B94" s="7">
        <v>40</v>
      </c>
      <c r="C94" s="4">
        <v>3.2</v>
      </c>
      <c r="D94" s="4">
        <v>0.4</v>
      </c>
      <c r="E94" s="4">
        <v>20.399999999999999</v>
      </c>
      <c r="F94" s="4">
        <v>100</v>
      </c>
      <c r="G94" s="7" t="s">
        <v>69</v>
      </c>
      <c r="H94" s="9" t="s">
        <v>45</v>
      </c>
    </row>
    <row r="95" spans="1:251" x14ac:dyDescent="0.2">
      <c r="A95" s="16" t="s">
        <v>24</v>
      </c>
      <c r="B95" s="2">
        <f>SUM(B88:B94)</f>
        <v>725</v>
      </c>
      <c r="C95" s="17">
        <f>SUM(C88:C94)</f>
        <v>25.279999999999998</v>
      </c>
      <c r="D95" s="17">
        <f>SUM(D88:D94)</f>
        <v>25.37</v>
      </c>
      <c r="E95" s="17">
        <f>SUM(E88:E94)</f>
        <v>117.82</v>
      </c>
      <c r="F95" s="17">
        <f>SUM(F88:F94)</f>
        <v>808.03</v>
      </c>
      <c r="G95" s="2"/>
      <c r="H95" s="6"/>
    </row>
    <row r="96" spans="1:251" x14ac:dyDescent="0.2">
      <c r="A96" s="104" t="s">
        <v>218</v>
      </c>
      <c r="B96" s="104"/>
      <c r="C96" s="104"/>
      <c r="D96" s="104"/>
      <c r="E96" s="104"/>
      <c r="F96" s="104"/>
      <c r="G96" s="104"/>
      <c r="H96" s="104"/>
    </row>
    <row r="97" spans="1:251" x14ac:dyDescent="0.2">
      <c r="A97" s="6" t="s">
        <v>207</v>
      </c>
      <c r="B97" s="28">
        <v>60</v>
      </c>
      <c r="C97" s="11">
        <v>3.83</v>
      </c>
      <c r="D97" s="11">
        <v>6.22</v>
      </c>
      <c r="E97" s="11">
        <v>25.31</v>
      </c>
      <c r="F97" s="11">
        <v>125.9</v>
      </c>
      <c r="G97" s="12" t="s">
        <v>208</v>
      </c>
      <c r="H97" s="31" t="s">
        <v>209</v>
      </c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52"/>
      <c r="IL97" s="52"/>
      <c r="IM97" s="52"/>
      <c r="IN97" s="52"/>
      <c r="IO97" s="52"/>
      <c r="IP97" s="52"/>
      <c r="IQ97" s="52"/>
    </row>
    <row r="98" spans="1:251" x14ac:dyDescent="0.2">
      <c r="A98" s="20" t="s">
        <v>54</v>
      </c>
      <c r="B98" s="4">
        <v>222</v>
      </c>
      <c r="C98" s="7">
        <v>0.13</v>
      </c>
      <c r="D98" s="7">
        <v>0.02</v>
      </c>
      <c r="E98" s="7">
        <v>15.2</v>
      </c>
      <c r="F98" s="7">
        <v>62</v>
      </c>
      <c r="G98" s="7" t="s">
        <v>55</v>
      </c>
      <c r="H98" s="3" t="s">
        <v>56</v>
      </c>
    </row>
    <row r="99" spans="1:251" s="65" customFormat="1" x14ac:dyDescent="0.25">
      <c r="A99" s="16" t="s">
        <v>24</v>
      </c>
      <c r="B99" s="2">
        <f>SUM(B97:B98)</f>
        <v>282</v>
      </c>
      <c r="C99" s="51">
        <f>SUM(C97:C98)</f>
        <v>3.96</v>
      </c>
      <c r="D99" s="51">
        <f>SUM(D97:D98)</f>
        <v>6.2399999999999993</v>
      </c>
      <c r="E99" s="51">
        <f>SUM(E97:E98)</f>
        <v>40.51</v>
      </c>
      <c r="F99" s="51">
        <f>SUM(F97:F98)</f>
        <v>187.9</v>
      </c>
      <c r="G99" s="2"/>
      <c r="H99" s="6"/>
    </row>
    <row r="100" spans="1:251" s="14" customFormat="1" x14ac:dyDescent="0.2">
      <c r="A100" s="16" t="s">
        <v>187</v>
      </c>
      <c r="B100" s="2">
        <f>SUM(B95,B99)</f>
        <v>1007</v>
      </c>
      <c r="C100" s="2">
        <f>SUM(C95,C99)</f>
        <v>29.24</v>
      </c>
      <c r="D100" s="2">
        <f>SUM(D95,D99)</f>
        <v>31.61</v>
      </c>
      <c r="E100" s="2">
        <f>SUM(E95,E99)</f>
        <v>158.32999999999998</v>
      </c>
      <c r="F100" s="2">
        <f>SUM(F95,F99)</f>
        <v>995.93</v>
      </c>
      <c r="G100" s="2"/>
      <c r="H100" s="6"/>
    </row>
    <row r="101" spans="1:251" ht="12.75" x14ac:dyDescent="0.2">
      <c r="A101" s="107" t="s">
        <v>132</v>
      </c>
      <c r="B101" s="107"/>
      <c r="C101" s="107"/>
      <c r="D101" s="107"/>
      <c r="E101" s="107"/>
      <c r="F101" s="107"/>
      <c r="G101" s="107"/>
      <c r="H101" s="107"/>
    </row>
    <row r="102" spans="1:251" x14ac:dyDescent="0.2">
      <c r="A102" s="104" t="s">
        <v>1</v>
      </c>
      <c r="B102" s="104"/>
      <c r="C102" s="104"/>
      <c r="D102" s="104"/>
      <c r="E102" s="104"/>
      <c r="F102" s="104"/>
      <c r="G102" s="104"/>
      <c r="H102" s="104"/>
    </row>
    <row r="103" spans="1:251" x14ac:dyDescent="0.2">
      <c r="A103" s="103" t="s">
        <v>2</v>
      </c>
      <c r="B103" s="104" t="s">
        <v>3</v>
      </c>
      <c r="C103" s="104"/>
      <c r="D103" s="104"/>
      <c r="E103" s="104"/>
      <c r="F103" s="104"/>
      <c r="G103" s="103" t="s">
        <v>4</v>
      </c>
      <c r="H103" s="103" t="s">
        <v>5</v>
      </c>
    </row>
    <row r="104" spans="1:251" ht="11.45" customHeight="1" x14ac:dyDescent="0.2">
      <c r="A104" s="103"/>
      <c r="B104" s="2" t="s">
        <v>6</v>
      </c>
      <c r="C104" s="2" t="s">
        <v>7</v>
      </c>
      <c r="D104" s="2" t="s">
        <v>8</v>
      </c>
      <c r="E104" s="2" t="s">
        <v>9</v>
      </c>
      <c r="F104" s="2" t="s">
        <v>10</v>
      </c>
      <c r="G104" s="103"/>
      <c r="H104" s="103"/>
    </row>
    <row r="105" spans="1:251" x14ac:dyDescent="0.2">
      <c r="A105" s="104" t="s">
        <v>25</v>
      </c>
      <c r="B105" s="104"/>
      <c r="C105" s="104"/>
      <c r="D105" s="104"/>
      <c r="E105" s="104"/>
      <c r="F105" s="104"/>
      <c r="G105" s="104"/>
      <c r="H105" s="104"/>
    </row>
    <row r="106" spans="1:251" ht="12.75" customHeight="1" x14ac:dyDescent="0.2">
      <c r="A106" s="6" t="s">
        <v>104</v>
      </c>
      <c r="B106" s="7">
        <v>200</v>
      </c>
      <c r="C106" s="30">
        <v>1.62</v>
      </c>
      <c r="D106" s="30">
        <v>2.5</v>
      </c>
      <c r="E106" s="30">
        <v>12.81</v>
      </c>
      <c r="F106" s="30">
        <v>77.13</v>
      </c>
      <c r="G106" s="4" t="s">
        <v>105</v>
      </c>
      <c r="H106" s="9" t="s">
        <v>106</v>
      </c>
    </row>
    <row r="107" spans="1:251" x14ac:dyDescent="0.2">
      <c r="A107" s="9" t="s">
        <v>136</v>
      </c>
      <c r="B107" s="7">
        <v>90</v>
      </c>
      <c r="C107" s="4">
        <v>11.1</v>
      </c>
      <c r="D107" s="4">
        <v>14.3</v>
      </c>
      <c r="E107" s="4">
        <v>10.199999999999999</v>
      </c>
      <c r="F107" s="4">
        <v>215.87</v>
      </c>
      <c r="G107" s="7" t="s">
        <v>137</v>
      </c>
      <c r="H107" s="6" t="s">
        <v>138</v>
      </c>
    </row>
    <row r="108" spans="1:251" ht="23.25" customHeight="1" x14ac:dyDescent="0.2">
      <c r="A108" s="3" t="s">
        <v>139</v>
      </c>
      <c r="B108" s="4">
        <v>150</v>
      </c>
      <c r="C108" s="37">
        <v>3.08</v>
      </c>
      <c r="D108" s="37">
        <v>5.82</v>
      </c>
      <c r="E108" s="37">
        <v>18.32</v>
      </c>
      <c r="F108" s="37">
        <v>129.1</v>
      </c>
      <c r="G108" s="7" t="s">
        <v>140</v>
      </c>
      <c r="H108" s="39" t="s">
        <v>141</v>
      </c>
    </row>
    <row r="109" spans="1:251" ht="12" customHeight="1" x14ac:dyDescent="0.2">
      <c r="A109" s="20" t="s">
        <v>142</v>
      </c>
      <c r="B109" s="28">
        <v>200</v>
      </c>
      <c r="C109" s="24">
        <v>0.14000000000000001</v>
      </c>
      <c r="D109" s="24">
        <v>0.11</v>
      </c>
      <c r="E109" s="24">
        <v>21.52</v>
      </c>
      <c r="F109" s="24">
        <v>87.59</v>
      </c>
      <c r="G109" s="12" t="s">
        <v>143</v>
      </c>
      <c r="H109" s="20" t="s">
        <v>144</v>
      </c>
    </row>
    <row r="110" spans="1:251" x14ac:dyDescent="0.2">
      <c r="A110" s="3" t="s">
        <v>41</v>
      </c>
      <c r="B110" s="10">
        <v>50</v>
      </c>
      <c r="C110" s="40">
        <v>3.3</v>
      </c>
      <c r="D110" s="40">
        <v>0.5</v>
      </c>
      <c r="E110" s="40">
        <v>21.5</v>
      </c>
      <c r="F110" s="40">
        <v>106.3</v>
      </c>
      <c r="G110" s="7" t="s">
        <v>44</v>
      </c>
      <c r="H110" s="6" t="s">
        <v>42</v>
      </c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</row>
    <row r="111" spans="1:251" x14ac:dyDescent="0.2">
      <c r="A111" s="3" t="s">
        <v>43</v>
      </c>
      <c r="B111" s="7">
        <v>50</v>
      </c>
      <c r="C111" s="37">
        <v>4</v>
      </c>
      <c r="D111" s="37">
        <v>0.5</v>
      </c>
      <c r="E111" s="37">
        <v>25.5</v>
      </c>
      <c r="F111" s="37">
        <v>125</v>
      </c>
      <c r="G111" s="7" t="s">
        <v>44</v>
      </c>
      <c r="H111" s="9" t="s">
        <v>45</v>
      </c>
    </row>
    <row r="112" spans="1:251" x14ac:dyDescent="0.2">
      <c r="A112" s="16" t="s">
        <v>24</v>
      </c>
      <c r="B112" s="2">
        <f>SUM(B106:B111)</f>
        <v>740</v>
      </c>
      <c r="C112" s="17">
        <f>SUM(C106:C111)</f>
        <v>23.24</v>
      </c>
      <c r="D112" s="17">
        <f>SUM(D106:D111)</f>
        <v>23.73</v>
      </c>
      <c r="E112" s="17">
        <f>SUM(E106:E111)</f>
        <v>109.85</v>
      </c>
      <c r="F112" s="17">
        <f>SUM(F106:F111)</f>
        <v>740.99</v>
      </c>
      <c r="G112" s="2"/>
      <c r="H112" s="6"/>
    </row>
    <row r="113" spans="1:251" x14ac:dyDescent="0.2">
      <c r="A113" s="104" t="s">
        <v>218</v>
      </c>
      <c r="B113" s="104"/>
      <c r="C113" s="104"/>
      <c r="D113" s="104"/>
      <c r="E113" s="104"/>
      <c r="F113" s="104"/>
      <c r="G113" s="104"/>
      <c r="H113" s="104"/>
    </row>
    <row r="114" spans="1:251" ht="22.5" customHeight="1" x14ac:dyDescent="0.2">
      <c r="A114" s="6" t="s">
        <v>183</v>
      </c>
      <c r="B114" s="28">
        <v>50</v>
      </c>
      <c r="C114" s="11">
        <v>4.3600000000000003</v>
      </c>
      <c r="D114" s="11">
        <v>4.84</v>
      </c>
      <c r="E114" s="11">
        <v>29.04</v>
      </c>
      <c r="F114" s="11">
        <v>180.87</v>
      </c>
      <c r="G114" s="12" t="s">
        <v>184</v>
      </c>
      <c r="H114" s="9" t="s">
        <v>185</v>
      </c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52"/>
      <c r="IL114" s="52"/>
      <c r="IM114" s="52"/>
      <c r="IN114" s="52"/>
      <c r="IO114" s="52"/>
      <c r="IP114" s="52"/>
      <c r="IQ114" s="52"/>
    </row>
    <row r="115" spans="1:251" ht="12" customHeight="1" x14ac:dyDescent="0.2">
      <c r="A115" s="9" t="s">
        <v>21</v>
      </c>
      <c r="B115" s="7">
        <v>215</v>
      </c>
      <c r="C115" s="15">
        <v>7.0000000000000007E-2</v>
      </c>
      <c r="D115" s="15">
        <v>0.02</v>
      </c>
      <c r="E115" s="15">
        <v>15</v>
      </c>
      <c r="F115" s="15">
        <v>60</v>
      </c>
      <c r="G115" s="7" t="s">
        <v>22</v>
      </c>
      <c r="H115" s="6" t="s">
        <v>23</v>
      </c>
    </row>
    <row r="116" spans="1:251" s="65" customFormat="1" x14ac:dyDescent="0.25">
      <c r="A116" s="16" t="s">
        <v>24</v>
      </c>
      <c r="B116" s="2">
        <f>SUM(B114:B115)</f>
        <v>265</v>
      </c>
      <c r="C116" s="51">
        <f>SUM(C114:C115)</f>
        <v>4.4300000000000006</v>
      </c>
      <c r="D116" s="51">
        <f>SUM(D114:D115)</f>
        <v>4.8599999999999994</v>
      </c>
      <c r="E116" s="51">
        <f>SUM(E114:E115)</f>
        <v>44.04</v>
      </c>
      <c r="F116" s="51">
        <f>SUM(F114:F115)</f>
        <v>240.87</v>
      </c>
      <c r="G116" s="2"/>
      <c r="H116" s="6"/>
    </row>
    <row r="117" spans="1:251" s="14" customFormat="1" x14ac:dyDescent="0.2">
      <c r="A117" s="16" t="s">
        <v>187</v>
      </c>
      <c r="B117" s="2">
        <f>SUM(B112,B116)</f>
        <v>1005</v>
      </c>
      <c r="C117" s="2">
        <f>SUM(C112,C116)</f>
        <v>27.669999999999998</v>
      </c>
      <c r="D117" s="2">
        <f>SUM(D112,D116)</f>
        <v>28.59</v>
      </c>
      <c r="E117" s="2">
        <f>SUM(E112,E116)</f>
        <v>153.88999999999999</v>
      </c>
      <c r="F117" s="2">
        <f>SUM(F112,F116)</f>
        <v>981.86</v>
      </c>
      <c r="G117" s="2"/>
      <c r="H117" s="6"/>
    </row>
    <row r="118" spans="1:251" x14ac:dyDescent="0.2">
      <c r="A118" s="104" t="s">
        <v>47</v>
      </c>
      <c r="B118" s="104"/>
      <c r="C118" s="104"/>
      <c r="D118" s="104"/>
      <c r="E118" s="104"/>
      <c r="F118" s="104"/>
      <c r="G118" s="104"/>
      <c r="H118" s="104"/>
    </row>
    <row r="119" spans="1:251" x14ac:dyDescent="0.2">
      <c r="A119" s="103" t="s">
        <v>2</v>
      </c>
      <c r="B119" s="104" t="s">
        <v>3</v>
      </c>
      <c r="C119" s="104"/>
      <c r="D119" s="104"/>
      <c r="E119" s="104"/>
      <c r="F119" s="104"/>
      <c r="G119" s="103" t="s">
        <v>4</v>
      </c>
      <c r="H119" s="103" t="s">
        <v>5</v>
      </c>
    </row>
    <row r="120" spans="1:251" ht="11.45" customHeight="1" x14ac:dyDescent="0.2">
      <c r="A120" s="103"/>
      <c r="B120" s="2" t="s">
        <v>6</v>
      </c>
      <c r="C120" s="2" t="s">
        <v>7</v>
      </c>
      <c r="D120" s="2" t="s">
        <v>8</v>
      </c>
      <c r="E120" s="2" t="s">
        <v>9</v>
      </c>
      <c r="F120" s="2" t="s">
        <v>10</v>
      </c>
      <c r="G120" s="103"/>
      <c r="H120" s="103"/>
    </row>
    <row r="121" spans="1:251" x14ac:dyDescent="0.2">
      <c r="A121" s="104" t="s">
        <v>25</v>
      </c>
      <c r="B121" s="104"/>
      <c r="C121" s="104"/>
      <c r="D121" s="104"/>
      <c r="E121" s="104"/>
      <c r="F121" s="104"/>
      <c r="G121" s="104"/>
      <c r="H121" s="104"/>
    </row>
    <row r="122" spans="1:251" ht="12.75" customHeight="1" x14ac:dyDescent="0.2">
      <c r="A122" s="6" t="s">
        <v>74</v>
      </c>
      <c r="B122" s="4">
        <v>200</v>
      </c>
      <c r="C122" s="4">
        <v>1.38</v>
      </c>
      <c r="D122" s="4">
        <v>5.2</v>
      </c>
      <c r="E122" s="4">
        <v>8.92</v>
      </c>
      <c r="F122" s="4">
        <v>88.2</v>
      </c>
      <c r="G122" s="4" t="s">
        <v>75</v>
      </c>
      <c r="H122" s="20" t="s">
        <v>76</v>
      </c>
    </row>
    <row r="123" spans="1:251" x14ac:dyDescent="0.2">
      <c r="A123" s="45" t="s">
        <v>148</v>
      </c>
      <c r="B123" s="10">
        <v>90</v>
      </c>
      <c r="C123" s="46">
        <f>14.1*0.9</f>
        <v>12.69</v>
      </c>
      <c r="D123" s="46">
        <f>15.3*0.9</f>
        <v>13.770000000000001</v>
      </c>
      <c r="E123" s="46">
        <f>3.2*0.9</f>
        <v>2.8800000000000003</v>
      </c>
      <c r="F123" s="46">
        <f>205.9*0.9</f>
        <v>185.31</v>
      </c>
      <c r="G123" s="19" t="s">
        <v>149</v>
      </c>
      <c r="H123" s="9" t="s">
        <v>150</v>
      </c>
    </row>
    <row r="124" spans="1:251" ht="12" customHeight="1" x14ac:dyDescent="0.2">
      <c r="A124" s="3" t="s">
        <v>96</v>
      </c>
      <c r="B124" s="4">
        <v>150</v>
      </c>
      <c r="C124" s="4">
        <v>8.6</v>
      </c>
      <c r="D124" s="4">
        <v>6.09</v>
      </c>
      <c r="E124" s="4">
        <v>38.64</v>
      </c>
      <c r="F124" s="4">
        <v>243.75</v>
      </c>
      <c r="G124" s="7" t="s">
        <v>97</v>
      </c>
      <c r="H124" s="9" t="s">
        <v>98</v>
      </c>
    </row>
    <row r="125" spans="1:251" x14ac:dyDescent="0.2">
      <c r="A125" s="6" t="s">
        <v>80</v>
      </c>
      <c r="B125" s="7">
        <v>200</v>
      </c>
      <c r="C125" s="7">
        <v>0</v>
      </c>
      <c r="D125" s="7">
        <v>0</v>
      </c>
      <c r="E125" s="7">
        <v>19.97</v>
      </c>
      <c r="F125" s="7">
        <v>76</v>
      </c>
      <c r="G125" s="7" t="s">
        <v>81</v>
      </c>
      <c r="H125" s="9" t="s">
        <v>82</v>
      </c>
    </row>
    <row r="126" spans="1:251" x14ac:dyDescent="0.2">
      <c r="A126" s="3" t="s">
        <v>41</v>
      </c>
      <c r="B126" s="4">
        <v>40</v>
      </c>
      <c r="C126" s="4">
        <v>2.6</v>
      </c>
      <c r="D126" s="4">
        <v>0.4</v>
      </c>
      <c r="E126" s="4">
        <v>17.2</v>
      </c>
      <c r="F126" s="4">
        <v>85</v>
      </c>
      <c r="G126" s="4" t="s">
        <v>69</v>
      </c>
      <c r="H126" s="6" t="s">
        <v>42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</row>
    <row r="127" spans="1:251" x14ac:dyDescent="0.2">
      <c r="A127" s="3" t="s">
        <v>43</v>
      </c>
      <c r="B127" s="7">
        <v>40</v>
      </c>
      <c r="C127" s="4">
        <v>3.2</v>
      </c>
      <c r="D127" s="4">
        <v>0.4</v>
      </c>
      <c r="E127" s="4">
        <v>20.399999999999999</v>
      </c>
      <c r="F127" s="4">
        <v>100</v>
      </c>
      <c r="G127" s="7" t="s">
        <v>69</v>
      </c>
      <c r="H127" s="9" t="s">
        <v>45</v>
      </c>
    </row>
    <row r="128" spans="1:251" x14ac:dyDescent="0.2">
      <c r="A128" s="16" t="s">
        <v>24</v>
      </c>
      <c r="B128" s="2">
        <f>SUM(B122:B127)</f>
        <v>720</v>
      </c>
      <c r="C128" s="17">
        <f>SUM(C122:C127)</f>
        <v>28.470000000000002</v>
      </c>
      <c r="D128" s="17">
        <f>SUM(D122:D127)</f>
        <v>25.86</v>
      </c>
      <c r="E128" s="17">
        <f>SUM(E122:E127)</f>
        <v>108.00999999999999</v>
      </c>
      <c r="F128" s="17">
        <f>SUM(F122:F127)</f>
        <v>778.26</v>
      </c>
      <c r="G128" s="2"/>
      <c r="H128" s="6"/>
    </row>
    <row r="129" spans="1:251" x14ac:dyDescent="0.2">
      <c r="A129" s="104" t="s">
        <v>218</v>
      </c>
      <c r="B129" s="104"/>
      <c r="C129" s="105"/>
      <c r="D129" s="105"/>
      <c r="E129" s="105"/>
      <c r="F129" s="105"/>
      <c r="G129" s="104"/>
      <c r="H129" s="104"/>
    </row>
    <row r="130" spans="1:251" s="69" customFormat="1" x14ac:dyDescent="0.2">
      <c r="A130" s="3" t="s">
        <v>224</v>
      </c>
      <c r="B130" s="10">
        <v>100</v>
      </c>
      <c r="C130" s="11">
        <v>7</v>
      </c>
      <c r="D130" s="11">
        <v>5.6</v>
      </c>
      <c r="E130" s="11">
        <v>30.2</v>
      </c>
      <c r="F130" s="11">
        <v>204.8</v>
      </c>
      <c r="G130" s="19" t="s">
        <v>225</v>
      </c>
      <c r="H130" s="31" t="s">
        <v>226</v>
      </c>
    </row>
    <row r="131" spans="1:251" x14ac:dyDescent="0.2">
      <c r="A131" s="20" t="s">
        <v>54</v>
      </c>
      <c r="B131" s="4">
        <v>222</v>
      </c>
      <c r="C131" s="15">
        <v>0.13</v>
      </c>
      <c r="D131" s="15">
        <v>0.02</v>
      </c>
      <c r="E131" s="15">
        <v>15.2</v>
      </c>
      <c r="F131" s="15">
        <v>62</v>
      </c>
      <c r="G131" s="7" t="s">
        <v>55</v>
      </c>
      <c r="H131" s="3" t="s">
        <v>56</v>
      </c>
    </row>
    <row r="132" spans="1:251" s="65" customFormat="1" x14ac:dyDescent="0.25">
      <c r="A132" s="16" t="s">
        <v>24</v>
      </c>
      <c r="B132" s="2">
        <f>SUM(B130:B131)</f>
        <v>322</v>
      </c>
      <c r="C132" s="51">
        <f>SUM(C130:C131)</f>
        <v>7.13</v>
      </c>
      <c r="D132" s="51">
        <f>SUM(D130:D131)</f>
        <v>5.6199999999999992</v>
      </c>
      <c r="E132" s="51">
        <f>SUM(E130:E131)</f>
        <v>45.4</v>
      </c>
      <c r="F132" s="51">
        <f>SUM(F130:F131)</f>
        <v>266.8</v>
      </c>
      <c r="G132" s="2"/>
      <c r="H132" s="6"/>
    </row>
    <row r="133" spans="1:251" s="14" customFormat="1" x14ac:dyDescent="0.2">
      <c r="A133" s="16" t="s">
        <v>187</v>
      </c>
      <c r="B133" s="2">
        <f>SUM(B128,B132)</f>
        <v>1042</v>
      </c>
      <c r="C133" s="2">
        <f>SUM(C128,C132)</f>
        <v>35.6</v>
      </c>
      <c r="D133" s="2">
        <f>SUM(D128,D132)</f>
        <v>31.479999999999997</v>
      </c>
      <c r="E133" s="2">
        <f>SUM(E128,E132)</f>
        <v>153.41</v>
      </c>
      <c r="F133" s="2">
        <f>SUM(F128,F132)</f>
        <v>1045.06</v>
      </c>
      <c r="G133" s="2"/>
      <c r="H133" s="6"/>
    </row>
    <row r="134" spans="1:251" x14ac:dyDescent="0.2">
      <c r="A134" s="104" t="s">
        <v>70</v>
      </c>
      <c r="B134" s="104"/>
      <c r="C134" s="104"/>
      <c r="D134" s="104"/>
      <c r="E134" s="104"/>
      <c r="F134" s="104"/>
      <c r="G134" s="104"/>
      <c r="H134" s="104"/>
    </row>
    <row r="135" spans="1:251" x14ac:dyDescent="0.2">
      <c r="A135" s="103" t="s">
        <v>2</v>
      </c>
      <c r="B135" s="104" t="s">
        <v>3</v>
      </c>
      <c r="C135" s="104"/>
      <c r="D135" s="104"/>
      <c r="E135" s="104"/>
      <c r="F135" s="104"/>
      <c r="G135" s="103" t="s">
        <v>4</v>
      </c>
      <c r="H135" s="103" t="s">
        <v>5</v>
      </c>
    </row>
    <row r="136" spans="1:251" ht="11.45" customHeight="1" x14ac:dyDescent="0.2">
      <c r="A136" s="103"/>
      <c r="B136" s="2" t="s">
        <v>6</v>
      </c>
      <c r="C136" s="2" t="s">
        <v>7</v>
      </c>
      <c r="D136" s="2" t="s">
        <v>8</v>
      </c>
      <c r="E136" s="2" t="s">
        <v>9</v>
      </c>
      <c r="F136" s="2" t="s">
        <v>10</v>
      </c>
      <c r="G136" s="103"/>
      <c r="H136" s="103"/>
    </row>
    <row r="137" spans="1:251" x14ac:dyDescent="0.2">
      <c r="A137" s="104" t="s">
        <v>25</v>
      </c>
      <c r="B137" s="104"/>
      <c r="C137" s="104"/>
      <c r="D137" s="104"/>
      <c r="E137" s="104"/>
      <c r="F137" s="104"/>
      <c r="G137" s="104"/>
      <c r="H137" s="104"/>
    </row>
    <row r="138" spans="1:251" ht="12" customHeight="1" x14ac:dyDescent="0.2">
      <c r="A138" s="6" t="s">
        <v>90</v>
      </c>
      <c r="B138" s="4">
        <v>200</v>
      </c>
      <c r="C138" s="30">
        <v>4.4000000000000004</v>
      </c>
      <c r="D138" s="30">
        <v>4.2</v>
      </c>
      <c r="E138" s="30">
        <v>13.2</v>
      </c>
      <c r="F138" s="30">
        <v>118.6</v>
      </c>
      <c r="G138" s="4" t="s">
        <v>91</v>
      </c>
      <c r="H138" s="13" t="s">
        <v>92</v>
      </c>
    </row>
    <row r="139" spans="1:251" ht="12.75" customHeight="1" x14ac:dyDescent="0.2">
      <c r="A139" s="6" t="s">
        <v>151</v>
      </c>
      <c r="B139" s="7">
        <v>90</v>
      </c>
      <c r="C139" s="5">
        <v>11.32</v>
      </c>
      <c r="D139" s="5">
        <v>12.8</v>
      </c>
      <c r="E139" s="5">
        <v>12.2</v>
      </c>
      <c r="F139" s="5">
        <v>207.8</v>
      </c>
      <c r="G139" s="7" t="s">
        <v>152</v>
      </c>
      <c r="H139" s="21" t="s">
        <v>153</v>
      </c>
    </row>
    <row r="140" spans="1:251" s="25" customFormat="1" ht="23.25" customHeight="1" x14ac:dyDescent="0.2">
      <c r="A140" s="6" t="s">
        <v>125</v>
      </c>
      <c r="B140" s="7">
        <v>150</v>
      </c>
      <c r="C140" s="30">
        <v>3.65</v>
      </c>
      <c r="D140" s="30">
        <v>5.87</v>
      </c>
      <c r="E140" s="30">
        <v>36.68</v>
      </c>
      <c r="F140" s="30">
        <v>209.7</v>
      </c>
      <c r="G140" s="7" t="s">
        <v>126</v>
      </c>
      <c r="H140" s="6" t="s">
        <v>127</v>
      </c>
    </row>
    <row r="141" spans="1:251" x14ac:dyDescent="0.2">
      <c r="A141" s="6" t="s">
        <v>154</v>
      </c>
      <c r="B141" s="7">
        <v>200</v>
      </c>
      <c r="C141" s="5">
        <v>0.16</v>
      </c>
      <c r="D141" s="5">
        <v>0.16</v>
      </c>
      <c r="E141" s="5">
        <v>27.88</v>
      </c>
      <c r="F141" s="5">
        <v>114.6</v>
      </c>
      <c r="G141" s="4" t="s">
        <v>155</v>
      </c>
      <c r="H141" s="9" t="s">
        <v>156</v>
      </c>
    </row>
    <row r="142" spans="1:251" x14ac:dyDescent="0.2">
      <c r="A142" s="3" t="s">
        <v>41</v>
      </c>
      <c r="B142" s="4">
        <v>40</v>
      </c>
      <c r="C142" s="4">
        <v>2.6</v>
      </c>
      <c r="D142" s="4">
        <v>0.4</v>
      </c>
      <c r="E142" s="4">
        <v>17.2</v>
      </c>
      <c r="F142" s="4">
        <v>85</v>
      </c>
      <c r="G142" s="4" t="s">
        <v>69</v>
      </c>
      <c r="H142" s="6" t="s">
        <v>42</v>
      </c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</row>
    <row r="143" spans="1:251" x14ac:dyDescent="0.2">
      <c r="A143" s="3" t="s">
        <v>43</v>
      </c>
      <c r="B143" s="7">
        <v>40</v>
      </c>
      <c r="C143" s="4">
        <v>3.2</v>
      </c>
      <c r="D143" s="4">
        <v>0.4</v>
      </c>
      <c r="E143" s="4">
        <v>20.399999999999999</v>
      </c>
      <c r="F143" s="4">
        <v>100</v>
      </c>
      <c r="G143" s="7" t="s">
        <v>69</v>
      </c>
      <c r="H143" s="9" t="s">
        <v>45</v>
      </c>
    </row>
    <row r="144" spans="1:251" x14ac:dyDescent="0.2">
      <c r="A144" s="16" t="s">
        <v>24</v>
      </c>
      <c r="B144" s="2">
        <f>SUM(B138:B143)</f>
        <v>720</v>
      </c>
      <c r="C144" s="17">
        <f>SUM(C138:C143)</f>
        <v>25.330000000000002</v>
      </c>
      <c r="D144" s="17">
        <f>SUM(D138:D143)</f>
        <v>23.83</v>
      </c>
      <c r="E144" s="17">
        <f>SUM(E138:E143)</f>
        <v>127.56</v>
      </c>
      <c r="F144" s="17">
        <f>SUM(F138:F143)</f>
        <v>835.69999999999993</v>
      </c>
      <c r="G144" s="2"/>
      <c r="H144" s="6"/>
    </row>
    <row r="145" spans="1:251" x14ac:dyDescent="0.2">
      <c r="A145" s="104" t="s">
        <v>218</v>
      </c>
      <c r="B145" s="104"/>
      <c r="C145" s="104"/>
      <c r="D145" s="104"/>
      <c r="E145" s="104"/>
      <c r="F145" s="104"/>
      <c r="G145" s="104"/>
      <c r="H145" s="104"/>
    </row>
    <row r="146" spans="1:251" s="69" customFormat="1" x14ac:dyDescent="0.25">
      <c r="A146" s="9" t="s">
        <v>203</v>
      </c>
      <c r="B146" s="72">
        <v>60</v>
      </c>
      <c r="C146" s="4">
        <v>7.65</v>
      </c>
      <c r="D146" s="4">
        <v>8.49</v>
      </c>
      <c r="E146" s="4">
        <v>22.6</v>
      </c>
      <c r="F146" s="4">
        <v>199.8</v>
      </c>
      <c r="G146" s="12" t="s">
        <v>204</v>
      </c>
      <c r="H146" s="9" t="s">
        <v>205</v>
      </c>
    </row>
    <row r="147" spans="1:251" ht="12" customHeight="1" x14ac:dyDescent="0.2">
      <c r="A147" s="9" t="s">
        <v>21</v>
      </c>
      <c r="B147" s="7">
        <v>215</v>
      </c>
      <c r="C147" s="15">
        <v>7.0000000000000007E-2</v>
      </c>
      <c r="D147" s="15">
        <v>0.02</v>
      </c>
      <c r="E147" s="15">
        <v>15</v>
      </c>
      <c r="F147" s="15">
        <v>60</v>
      </c>
      <c r="G147" s="7" t="s">
        <v>22</v>
      </c>
      <c r="H147" s="6" t="s">
        <v>23</v>
      </c>
    </row>
    <row r="148" spans="1:251" s="65" customFormat="1" x14ac:dyDescent="0.25">
      <c r="A148" s="16" t="s">
        <v>24</v>
      </c>
      <c r="B148" s="2">
        <f>SUM(B146:B147)</f>
        <v>275</v>
      </c>
      <c r="C148" s="51">
        <f>SUM(C146:C147)</f>
        <v>7.7200000000000006</v>
      </c>
      <c r="D148" s="51">
        <f>SUM(D146:D147)</f>
        <v>8.51</v>
      </c>
      <c r="E148" s="51">
        <f>SUM(E146:E147)</f>
        <v>37.6</v>
      </c>
      <c r="F148" s="51">
        <f>SUM(F146:F147)</f>
        <v>259.8</v>
      </c>
      <c r="G148" s="2"/>
      <c r="H148" s="6"/>
    </row>
    <row r="149" spans="1:251" s="14" customFormat="1" x14ac:dyDescent="0.2">
      <c r="A149" s="16" t="s">
        <v>187</v>
      </c>
      <c r="B149" s="2">
        <f>SUM(B144,B148)</f>
        <v>995</v>
      </c>
      <c r="C149" s="2">
        <f>SUM(C144,C148)</f>
        <v>33.050000000000004</v>
      </c>
      <c r="D149" s="2">
        <f>SUM(D144,D148)</f>
        <v>32.339999999999996</v>
      </c>
      <c r="E149" s="2">
        <f>SUM(E144,E148)</f>
        <v>165.16</v>
      </c>
      <c r="F149" s="2">
        <f>SUM(F144,F148)</f>
        <v>1095.5</v>
      </c>
      <c r="G149" s="2"/>
      <c r="H149" s="6"/>
    </row>
    <row r="150" spans="1:251" x14ac:dyDescent="0.2">
      <c r="A150" s="104" t="s">
        <v>83</v>
      </c>
      <c r="B150" s="104"/>
      <c r="C150" s="104"/>
      <c r="D150" s="104"/>
      <c r="E150" s="104"/>
      <c r="F150" s="104"/>
      <c r="G150" s="104"/>
      <c r="H150" s="104"/>
    </row>
    <row r="151" spans="1:251" x14ac:dyDescent="0.2">
      <c r="A151" s="103" t="s">
        <v>2</v>
      </c>
      <c r="B151" s="104" t="s">
        <v>3</v>
      </c>
      <c r="C151" s="104"/>
      <c r="D151" s="104"/>
      <c r="E151" s="104"/>
      <c r="F151" s="104"/>
      <c r="G151" s="103" t="s">
        <v>4</v>
      </c>
      <c r="H151" s="103" t="s">
        <v>5</v>
      </c>
    </row>
    <row r="152" spans="1:251" ht="11.45" customHeight="1" x14ac:dyDescent="0.2">
      <c r="A152" s="103"/>
      <c r="B152" s="2" t="s">
        <v>6</v>
      </c>
      <c r="C152" s="2" t="s">
        <v>7</v>
      </c>
      <c r="D152" s="2" t="s">
        <v>8</v>
      </c>
      <c r="E152" s="2" t="s">
        <v>9</v>
      </c>
      <c r="F152" s="2" t="s">
        <v>10</v>
      </c>
      <c r="G152" s="103"/>
      <c r="H152" s="103"/>
    </row>
    <row r="153" spans="1:251" x14ac:dyDescent="0.2">
      <c r="A153" s="104" t="s">
        <v>25</v>
      </c>
      <c r="B153" s="104"/>
      <c r="C153" s="104"/>
      <c r="D153" s="104"/>
      <c r="E153" s="104"/>
      <c r="F153" s="104"/>
      <c r="G153" s="104"/>
      <c r="H153" s="104"/>
    </row>
    <row r="154" spans="1:251" ht="12.75" customHeight="1" x14ac:dyDescent="0.2">
      <c r="A154" s="6" t="s">
        <v>26</v>
      </c>
      <c r="B154" s="4">
        <v>200</v>
      </c>
      <c r="C154" s="5">
        <v>1.2</v>
      </c>
      <c r="D154" s="5">
        <v>5.52</v>
      </c>
      <c r="E154" s="5">
        <v>7.5</v>
      </c>
      <c r="F154" s="5">
        <v>77.010000000000005</v>
      </c>
      <c r="G154" s="4" t="s">
        <v>27</v>
      </c>
      <c r="H154" s="20" t="s">
        <v>28</v>
      </c>
    </row>
    <row r="155" spans="1:251" x14ac:dyDescent="0.2">
      <c r="A155" s="3" t="s">
        <v>93</v>
      </c>
      <c r="B155" s="7">
        <v>90</v>
      </c>
      <c r="C155" s="4">
        <v>11.52</v>
      </c>
      <c r="D155" s="4">
        <v>13</v>
      </c>
      <c r="E155" s="4">
        <v>4.05</v>
      </c>
      <c r="F155" s="4">
        <v>189.6</v>
      </c>
      <c r="G155" s="7" t="s">
        <v>94</v>
      </c>
      <c r="H155" s="6" t="s">
        <v>95</v>
      </c>
    </row>
    <row r="156" spans="1:251" ht="13.5" customHeight="1" x14ac:dyDescent="0.2">
      <c r="A156" s="6" t="s">
        <v>63</v>
      </c>
      <c r="B156" s="7">
        <v>150</v>
      </c>
      <c r="C156" s="7">
        <v>5.52</v>
      </c>
      <c r="D156" s="7">
        <v>4.51</v>
      </c>
      <c r="E156" s="7">
        <v>26.45</v>
      </c>
      <c r="F156" s="7">
        <v>168.45</v>
      </c>
      <c r="G156" s="7" t="s">
        <v>64</v>
      </c>
      <c r="H156" s="6" t="s">
        <v>65</v>
      </c>
    </row>
    <row r="157" spans="1:251" x14ac:dyDescent="0.2">
      <c r="A157" s="6" t="s">
        <v>38</v>
      </c>
      <c r="B157" s="7">
        <v>200</v>
      </c>
      <c r="C157" s="4">
        <v>0.15</v>
      </c>
      <c r="D157" s="4">
        <v>0.06</v>
      </c>
      <c r="E157" s="4">
        <v>20.65</v>
      </c>
      <c r="F157" s="4">
        <v>82.9</v>
      </c>
      <c r="G157" s="4" t="s">
        <v>39</v>
      </c>
      <c r="H157" s="9" t="s">
        <v>40</v>
      </c>
    </row>
    <row r="158" spans="1:251" x14ac:dyDescent="0.2">
      <c r="A158" s="3" t="s">
        <v>41</v>
      </c>
      <c r="B158" s="4">
        <v>40</v>
      </c>
      <c r="C158" s="4">
        <v>2.6</v>
      </c>
      <c r="D158" s="4">
        <v>0.4</v>
      </c>
      <c r="E158" s="4">
        <v>17.2</v>
      </c>
      <c r="F158" s="4">
        <v>85</v>
      </c>
      <c r="G158" s="4" t="s">
        <v>69</v>
      </c>
      <c r="H158" s="6" t="s">
        <v>42</v>
      </c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</row>
    <row r="159" spans="1:251" x14ac:dyDescent="0.2">
      <c r="A159" s="3" t="s">
        <v>43</v>
      </c>
      <c r="B159" s="7">
        <v>50</v>
      </c>
      <c r="C159" s="5">
        <v>4</v>
      </c>
      <c r="D159" s="5">
        <v>0.5</v>
      </c>
      <c r="E159" s="5">
        <v>25.5</v>
      </c>
      <c r="F159" s="5">
        <v>125</v>
      </c>
      <c r="G159" s="7" t="s">
        <v>44</v>
      </c>
      <c r="H159" s="9" t="s">
        <v>45</v>
      </c>
    </row>
    <row r="160" spans="1:251" x14ac:dyDescent="0.2">
      <c r="A160" s="16" t="s">
        <v>24</v>
      </c>
      <c r="B160" s="2">
        <f>SUM(B154:B159)</f>
        <v>730</v>
      </c>
      <c r="C160" s="17">
        <f>SUM(C154:C159)</f>
        <v>24.99</v>
      </c>
      <c r="D160" s="17">
        <f>SUM(D154:D159)</f>
        <v>23.99</v>
      </c>
      <c r="E160" s="17">
        <f>SUM(E154:E159)</f>
        <v>101.35</v>
      </c>
      <c r="F160" s="17">
        <f>SUM(F154:F159)</f>
        <v>727.96</v>
      </c>
      <c r="G160" s="2"/>
      <c r="H160" s="6"/>
    </row>
    <row r="161" spans="1:251" x14ac:dyDescent="0.2">
      <c r="A161" s="104" t="s">
        <v>218</v>
      </c>
      <c r="B161" s="104"/>
      <c r="C161" s="104"/>
      <c r="D161" s="104"/>
      <c r="E161" s="104"/>
      <c r="F161" s="104"/>
      <c r="G161" s="104"/>
      <c r="H161" s="104"/>
    </row>
    <row r="162" spans="1:251" s="69" customFormat="1" x14ac:dyDescent="0.2">
      <c r="A162" s="45" t="s">
        <v>223</v>
      </c>
      <c r="B162" s="10">
        <v>60</v>
      </c>
      <c r="C162" s="11">
        <v>4.51</v>
      </c>
      <c r="D162" s="11">
        <v>4.13</v>
      </c>
      <c r="E162" s="11">
        <v>23.33</v>
      </c>
      <c r="F162" s="11">
        <v>146.88</v>
      </c>
      <c r="G162" s="70" t="s">
        <v>200</v>
      </c>
      <c r="H162" s="13" t="s">
        <v>201</v>
      </c>
    </row>
    <row r="163" spans="1:251" x14ac:dyDescent="0.2">
      <c r="A163" s="20" t="s">
        <v>54</v>
      </c>
      <c r="B163" s="4">
        <v>222</v>
      </c>
      <c r="C163" s="7">
        <v>0.13</v>
      </c>
      <c r="D163" s="7">
        <v>0.02</v>
      </c>
      <c r="E163" s="7">
        <v>15.2</v>
      </c>
      <c r="F163" s="7">
        <v>62</v>
      </c>
      <c r="G163" s="7" t="s">
        <v>55</v>
      </c>
      <c r="H163" s="3" t="s">
        <v>56</v>
      </c>
    </row>
    <row r="164" spans="1:251" s="65" customFormat="1" x14ac:dyDescent="0.25">
      <c r="A164" s="16" t="s">
        <v>24</v>
      </c>
      <c r="B164" s="2">
        <f>SUM(B162:B163)</f>
        <v>282</v>
      </c>
      <c r="C164" s="51">
        <f>SUM(C162:C163)</f>
        <v>4.6399999999999997</v>
      </c>
      <c r="D164" s="51">
        <f>SUM(D162:D163)</f>
        <v>4.1499999999999995</v>
      </c>
      <c r="E164" s="51">
        <f>SUM(E162:E163)</f>
        <v>38.53</v>
      </c>
      <c r="F164" s="51">
        <f>SUM(F162:F163)</f>
        <v>208.88</v>
      </c>
      <c r="G164" s="2"/>
      <c r="H164" s="6"/>
    </row>
    <row r="165" spans="1:251" s="14" customFormat="1" x14ac:dyDescent="0.2">
      <c r="A165" s="16" t="s">
        <v>187</v>
      </c>
      <c r="B165" s="2">
        <f>SUM(B160,B164)</f>
        <v>1012</v>
      </c>
      <c r="C165" s="2">
        <f>SUM(C160,C164)</f>
        <v>29.63</v>
      </c>
      <c r="D165" s="2">
        <f>SUM(D160,D164)</f>
        <v>28.139999999999997</v>
      </c>
      <c r="E165" s="2">
        <f>SUM(E160,E164)</f>
        <v>139.88</v>
      </c>
      <c r="F165" s="2">
        <f>SUM(F160,F164)</f>
        <v>936.84</v>
      </c>
      <c r="G165" s="2"/>
      <c r="H165" s="6"/>
    </row>
    <row r="166" spans="1:251" x14ac:dyDescent="0.2">
      <c r="A166" s="104" t="s">
        <v>101</v>
      </c>
      <c r="B166" s="104"/>
      <c r="C166" s="104"/>
      <c r="D166" s="104"/>
      <c r="E166" s="104"/>
      <c r="F166" s="104"/>
      <c r="G166" s="104"/>
      <c r="H166" s="104"/>
    </row>
    <row r="167" spans="1:251" x14ac:dyDescent="0.2">
      <c r="A167" s="103" t="s">
        <v>2</v>
      </c>
      <c r="B167" s="104" t="s">
        <v>3</v>
      </c>
      <c r="C167" s="104"/>
      <c r="D167" s="104"/>
      <c r="E167" s="104"/>
      <c r="F167" s="104"/>
      <c r="G167" s="103" t="s">
        <v>4</v>
      </c>
      <c r="H167" s="103" t="s">
        <v>5</v>
      </c>
    </row>
    <row r="168" spans="1:251" ht="11.45" customHeight="1" x14ac:dyDescent="0.2">
      <c r="A168" s="103"/>
      <c r="B168" s="2" t="s">
        <v>6</v>
      </c>
      <c r="C168" s="2" t="s">
        <v>7</v>
      </c>
      <c r="D168" s="2" t="s">
        <v>8</v>
      </c>
      <c r="E168" s="2" t="s">
        <v>9</v>
      </c>
      <c r="F168" s="2" t="s">
        <v>10</v>
      </c>
      <c r="G168" s="103"/>
      <c r="H168" s="103"/>
    </row>
    <row r="169" spans="1:251" x14ac:dyDescent="0.2">
      <c r="A169" s="104" t="s">
        <v>25</v>
      </c>
      <c r="B169" s="104"/>
      <c r="C169" s="105"/>
      <c r="D169" s="105"/>
      <c r="E169" s="105"/>
      <c r="F169" s="105"/>
      <c r="G169" s="104"/>
      <c r="H169" s="104"/>
    </row>
    <row r="170" spans="1:251" ht="12.75" customHeight="1" x14ac:dyDescent="0.2">
      <c r="A170" s="6" t="s">
        <v>166</v>
      </c>
      <c r="B170" s="10">
        <v>200</v>
      </c>
      <c r="C170" s="11">
        <v>1.58</v>
      </c>
      <c r="D170" s="11">
        <v>2.97</v>
      </c>
      <c r="E170" s="11">
        <v>9.69</v>
      </c>
      <c r="F170" s="11">
        <v>68.599999999999994</v>
      </c>
      <c r="G170" s="19">
        <v>101</v>
      </c>
      <c r="H170" s="31" t="s">
        <v>167</v>
      </c>
    </row>
    <row r="171" spans="1:251" x14ac:dyDescent="0.2">
      <c r="A171" s="6" t="s">
        <v>168</v>
      </c>
      <c r="B171" s="28">
        <v>90</v>
      </c>
      <c r="C171" s="47">
        <v>15.9</v>
      </c>
      <c r="D171" s="47">
        <v>6.5</v>
      </c>
      <c r="E171" s="47">
        <v>11.7</v>
      </c>
      <c r="F171" s="47">
        <v>172.5</v>
      </c>
      <c r="G171" s="19" t="s">
        <v>169</v>
      </c>
      <c r="H171" s="9" t="s">
        <v>170</v>
      </c>
    </row>
    <row r="172" spans="1:251" ht="12" customHeight="1" x14ac:dyDescent="0.2">
      <c r="A172" s="6" t="s">
        <v>32</v>
      </c>
      <c r="B172" s="7">
        <v>5</v>
      </c>
      <c r="C172" s="5">
        <v>0.04</v>
      </c>
      <c r="D172" s="5">
        <v>3.6</v>
      </c>
      <c r="E172" s="5">
        <v>0.06</v>
      </c>
      <c r="F172" s="5">
        <v>33</v>
      </c>
      <c r="G172" s="4" t="s">
        <v>33</v>
      </c>
      <c r="H172" s="21" t="s">
        <v>34</v>
      </c>
    </row>
    <row r="173" spans="1:251" ht="13.5" customHeight="1" x14ac:dyDescent="0.2">
      <c r="A173" s="9" t="s">
        <v>35</v>
      </c>
      <c r="B173" s="7">
        <v>150</v>
      </c>
      <c r="C173" s="22">
        <v>3.06</v>
      </c>
      <c r="D173" s="22">
        <v>4.8</v>
      </c>
      <c r="E173" s="22">
        <v>20.440000000000001</v>
      </c>
      <c r="F173" s="22">
        <v>137.25</v>
      </c>
      <c r="G173" s="7" t="s">
        <v>36</v>
      </c>
      <c r="H173" s="9" t="s">
        <v>37</v>
      </c>
    </row>
    <row r="174" spans="1:251" ht="23.25" customHeight="1" x14ac:dyDescent="0.2">
      <c r="A174" s="3" t="s">
        <v>110</v>
      </c>
      <c r="B174" s="4">
        <v>60</v>
      </c>
      <c r="C174" s="4">
        <v>0.99</v>
      </c>
      <c r="D174" s="4">
        <v>5.03</v>
      </c>
      <c r="E174" s="4">
        <v>3.7</v>
      </c>
      <c r="F174" s="4">
        <v>61.45</v>
      </c>
      <c r="G174" s="4">
        <v>306</v>
      </c>
      <c r="H174" s="9" t="s">
        <v>111</v>
      </c>
    </row>
    <row r="175" spans="1:251" x14ac:dyDescent="0.2">
      <c r="A175" s="6" t="s">
        <v>171</v>
      </c>
      <c r="B175" s="7">
        <v>200</v>
      </c>
      <c r="C175" s="7">
        <v>0</v>
      </c>
      <c r="D175" s="7">
        <v>0</v>
      </c>
      <c r="E175" s="7">
        <v>19.97</v>
      </c>
      <c r="F175" s="7">
        <v>76</v>
      </c>
      <c r="G175" s="7" t="s">
        <v>172</v>
      </c>
      <c r="H175" s="9" t="s">
        <v>82</v>
      </c>
    </row>
    <row r="176" spans="1:251" x14ac:dyDescent="0.2">
      <c r="A176" s="3" t="s">
        <v>41</v>
      </c>
      <c r="B176" s="4">
        <v>40</v>
      </c>
      <c r="C176" s="4">
        <v>2.6</v>
      </c>
      <c r="D176" s="4">
        <v>0.4</v>
      </c>
      <c r="E176" s="4">
        <v>17.2</v>
      </c>
      <c r="F176" s="4">
        <v>85</v>
      </c>
      <c r="G176" s="4" t="s">
        <v>69</v>
      </c>
      <c r="H176" s="6" t="s">
        <v>42</v>
      </c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</row>
    <row r="177" spans="1:251" x14ac:dyDescent="0.2">
      <c r="A177" s="3" t="s">
        <v>43</v>
      </c>
      <c r="B177" s="7">
        <v>40</v>
      </c>
      <c r="C177" s="4">
        <v>3.2</v>
      </c>
      <c r="D177" s="4">
        <v>0.4</v>
      </c>
      <c r="E177" s="4">
        <v>20.399999999999999</v>
      </c>
      <c r="F177" s="4">
        <v>100</v>
      </c>
      <c r="G177" s="7" t="s">
        <v>69</v>
      </c>
      <c r="H177" s="9" t="s">
        <v>45</v>
      </c>
    </row>
    <row r="178" spans="1:251" x14ac:dyDescent="0.2">
      <c r="A178" s="16" t="s">
        <v>24</v>
      </c>
      <c r="B178" s="2">
        <f>SUM(B170:B177)</f>
        <v>785</v>
      </c>
      <c r="C178" s="17">
        <f>SUM(C170:C177)</f>
        <v>27.369999999999997</v>
      </c>
      <c r="D178" s="17">
        <f>SUM(D170:D177)</f>
        <v>23.7</v>
      </c>
      <c r="E178" s="17">
        <f>SUM(E170:E177)</f>
        <v>103.16</v>
      </c>
      <c r="F178" s="17">
        <f>SUM(F170:F177)</f>
        <v>733.8</v>
      </c>
      <c r="G178" s="2"/>
      <c r="H178" s="6"/>
    </row>
    <row r="179" spans="1:251" x14ac:dyDescent="0.2">
      <c r="A179" s="104" t="s">
        <v>218</v>
      </c>
      <c r="B179" s="104"/>
      <c r="C179" s="105"/>
      <c r="D179" s="105"/>
      <c r="E179" s="105"/>
      <c r="F179" s="105"/>
      <c r="G179" s="104"/>
      <c r="H179" s="104"/>
    </row>
    <row r="180" spans="1:251" s="69" customFormat="1" x14ac:dyDescent="0.2">
      <c r="A180" s="6" t="s">
        <v>227</v>
      </c>
      <c r="B180" s="28">
        <v>100</v>
      </c>
      <c r="C180" s="11">
        <v>8.36</v>
      </c>
      <c r="D180" s="11">
        <v>3.2</v>
      </c>
      <c r="E180" s="11">
        <v>44.82</v>
      </c>
      <c r="F180" s="11">
        <v>241.66</v>
      </c>
      <c r="G180" s="12" t="s">
        <v>228</v>
      </c>
      <c r="H180" s="31" t="s">
        <v>229</v>
      </c>
    </row>
    <row r="181" spans="1:251" ht="12" customHeight="1" x14ac:dyDescent="0.2">
      <c r="A181" s="9" t="s">
        <v>21</v>
      </c>
      <c r="B181" s="7">
        <v>215</v>
      </c>
      <c r="C181" s="15">
        <v>7.0000000000000007E-2</v>
      </c>
      <c r="D181" s="15">
        <v>0.02</v>
      </c>
      <c r="E181" s="15">
        <v>15</v>
      </c>
      <c r="F181" s="15">
        <v>60</v>
      </c>
      <c r="G181" s="7" t="s">
        <v>22</v>
      </c>
      <c r="H181" s="6" t="s">
        <v>23</v>
      </c>
    </row>
    <row r="182" spans="1:251" s="65" customFormat="1" x14ac:dyDescent="0.25">
      <c r="A182" s="16" t="s">
        <v>24</v>
      </c>
      <c r="B182" s="2">
        <f>SUM(B180:B181)</f>
        <v>315</v>
      </c>
      <c r="C182" s="51">
        <f>SUM(C180:C181)</f>
        <v>8.43</v>
      </c>
      <c r="D182" s="51">
        <f>SUM(D180:D181)</f>
        <v>3.22</v>
      </c>
      <c r="E182" s="51">
        <f>SUM(E180:E181)</f>
        <v>59.82</v>
      </c>
      <c r="F182" s="51">
        <f>SUM(F180:F181)</f>
        <v>301.65999999999997</v>
      </c>
      <c r="G182" s="2"/>
      <c r="H182" s="6"/>
    </row>
    <row r="183" spans="1:251" s="14" customFormat="1" x14ac:dyDescent="0.2">
      <c r="A183" s="16" t="s">
        <v>187</v>
      </c>
      <c r="B183" s="2">
        <f>SUM(B178,B182)</f>
        <v>1100</v>
      </c>
      <c r="C183" s="2">
        <f>SUM(C178,C182)</f>
        <v>35.799999999999997</v>
      </c>
      <c r="D183" s="2">
        <f>SUM(D178,D182)</f>
        <v>26.919999999999998</v>
      </c>
      <c r="E183" s="2">
        <f>SUM(E178,E182)</f>
        <v>162.97999999999999</v>
      </c>
      <c r="F183" s="2">
        <f>SUM(F178,F182)</f>
        <v>1035.46</v>
      </c>
      <c r="G183" s="2"/>
      <c r="H183" s="6"/>
    </row>
    <row r="184" spans="1:251" x14ac:dyDescent="0.2">
      <c r="A184" s="104" t="s">
        <v>112</v>
      </c>
      <c r="B184" s="104"/>
      <c r="C184" s="104"/>
      <c r="D184" s="104"/>
      <c r="E184" s="104"/>
      <c r="F184" s="104"/>
      <c r="G184" s="104"/>
      <c r="H184" s="104"/>
    </row>
    <row r="185" spans="1:251" x14ac:dyDescent="0.2">
      <c r="A185" s="103" t="s">
        <v>2</v>
      </c>
      <c r="B185" s="104" t="s">
        <v>3</v>
      </c>
      <c r="C185" s="104"/>
      <c r="D185" s="104"/>
      <c r="E185" s="104"/>
      <c r="F185" s="104"/>
      <c r="G185" s="103" t="s">
        <v>4</v>
      </c>
      <c r="H185" s="103" t="s">
        <v>5</v>
      </c>
    </row>
    <row r="186" spans="1:251" ht="11.45" customHeight="1" x14ac:dyDescent="0.2">
      <c r="A186" s="103"/>
      <c r="B186" s="2" t="s">
        <v>6</v>
      </c>
      <c r="C186" s="2" t="s">
        <v>7</v>
      </c>
      <c r="D186" s="2" t="s">
        <v>8</v>
      </c>
      <c r="E186" s="2" t="s">
        <v>9</v>
      </c>
      <c r="F186" s="2" t="s">
        <v>10</v>
      </c>
      <c r="G186" s="103"/>
      <c r="H186" s="103"/>
    </row>
    <row r="187" spans="1:251" x14ac:dyDescent="0.2">
      <c r="A187" s="104" t="s">
        <v>25</v>
      </c>
      <c r="B187" s="104"/>
      <c r="C187" s="104"/>
      <c r="D187" s="104"/>
      <c r="E187" s="104"/>
      <c r="F187" s="104"/>
      <c r="G187" s="104"/>
      <c r="H187" s="104"/>
    </row>
    <row r="188" spans="1:251" x14ac:dyDescent="0.2">
      <c r="A188" s="6" t="s">
        <v>175</v>
      </c>
      <c r="B188" s="7">
        <v>200</v>
      </c>
      <c r="C188" s="4">
        <v>1.53</v>
      </c>
      <c r="D188" s="4">
        <v>5.0999999999999996</v>
      </c>
      <c r="E188" s="4">
        <v>8</v>
      </c>
      <c r="F188" s="4">
        <v>83.9</v>
      </c>
      <c r="G188" s="4" t="s">
        <v>176</v>
      </c>
      <c r="H188" s="9" t="s">
        <v>177</v>
      </c>
    </row>
    <row r="189" spans="1:251" x14ac:dyDescent="0.2">
      <c r="A189" s="9" t="s">
        <v>113</v>
      </c>
      <c r="B189" s="28">
        <v>90</v>
      </c>
      <c r="C189" s="11">
        <v>11.4</v>
      </c>
      <c r="D189" s="11">
        <v>6.98</v>
      </c>
      <c r="E189" s="11">
        <v>13.1</v>
      </c>
      <c r="F189" s="11">
        <v>159.84</v>
      </c>
      <c r="G189" s="12" t="s">
        <v>114</v>
      </c>
      <c r="H189" s="31" t="s">
        <v>115</v>
      </c>
    </row>
    <row r="190" spans="1:251" x14ac:dyDescent="0.2">
      <c r="A190" s="6" t="s">
        <v>116</v>
      </c>
      <c r="B190" s="7">
        <v>150</v>
      </c>
      <c r="C190" s="5">
        <v>2.6</v>
      </c>
      <c r="D190" s="5">
        <v>11.8</v>
      </c>
      <c r="E190" s="5">
        <v>13.81</v>
      </c>
      <c r="F190" s="5">
        <v>163.5</v>
      </c>
      <c r="G190" s="7" t="s">
        <v>117</v>
      </c>
      <c r="H190" s="21" t="s">
        <v>118</v>
      </c>
    </row>
    <row r="191" spans="1:251" x14ac:dyDescent="0.2">
      <c r="A191" s="6" t="s">
        <v>128</v>
      </c>
      <c r="B191" s="28">
        <v>200</v>
      </c>
      <c r="C191" s="11">
        <v>0.33</v>
      </c>
      <c r="D191" s="11">
        <v>0</v>
      </c>
      <c r="E191" s="11">
        <v>22.78</v>
      </c>
      <c r="F191" s="11">
        <v>94.44</v>
      </c>
      <c r="G191" s="12" t="s">
        <v>129</v>
      </c>
      <c r="H191" s="9" t="s">
        <v>130</v>
      </c>
    </row>
    <row r="192" spans="1:251" x14ac:dyDescent="0.2">
      <c r="A192" s="3" t="s">
        <v>41</v>
      </c>
      <c r="B192" s="10">
        <v>50</v>
      </c>
      <c r="C192" s="40">
        <v>3.3</v>
      </c>
      <c r="D192" s="40">
        <v>0.5</v>
      </c>
      <c r="E192" s="40">
        <v>21.5</v>
      </c>
      <c r="F192" s="40">
        <v>106.3</v>
      </c>
      <c r="G192" s="7" t="s">
        <v>44</v>
      </c>
      <c r="H192" s="6" t="s">
        <v>42</v>
      </c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</row>
    <row r="193" spans="1:256" x14ac:dyDescent="0.2">
      <c r="A193" s="3" t="s">
        <v>43</v>
      </c>
      <c r="B193" s="7">
        <v>50</v>
      </c>
      <c r="C193" s="5">
        <v>4</v>
      </c>
      <c r="D193" s="5">
        <v>0.5</v>
      </c>
      <c r="E193" s="5">
        <v>25.5</v>
      </c>
      <c r="F193" s="5">
        <v>125</v>
      </c>
      <c r="G193" s="7" t="s">
        <v>44</v>
      </c>
      <c r="H193" s="9" t="s">
        <v>45</v>
      </c>
    </row>
    <row r="194" spans="1:256" x14ac:dyDescent="0.2">
      <c r="A194" s="16" t="s">
        <v>24</v>
      </c>
      <c r="B194" s="2">
        <f>SUM(B188:B193)</f>
        <v>740</v>
      </c>
      <c r="C194" s="17">
        <f>SUM(C188:C193)</f>
        <v>23.16</v>
      </c>
      <c r="D194" s="17">
        <f>SUM(D188:D193)</f>
        <v>24.880000000000003</v>
      </c>
      <c r="E194" s="17">
        <f>SUM(E188:E193)</f>
        <v>104.69</v>
      </c>
      <c r="F194" s="17">
        <f>SUM(F188:F193)</f>
        <v>732.98</v>
      </c>
      <c r="G194" s="2"/>
      <c r="H194" s="6"/>
    </row>
    <row r="195" spans="1:256" x14ac:dyDescent="0.2">
      <c r="A195" s="104" t="s">
        <v>218</v>
      </c>
      <c r="B195" s="104"/>
      <c r="C195" s="105"/>
      <c r="D195" s="105"/>
      <c r="E195" s="105"/>
      <c r="F195" s="105"/>
      <c r="G195" s="104"/>
      <c r="H195" s="104"/>
    </row>
    <row r="196" spans="1:256" x14ac:dyDescent="0.2">
      <c r="A196" s="66" t="s">
        <v>220</v>
      </c>
      <c r="B196" s="67">
        <v>100</v>
      </c>
      <c r="C196" s="11">
        <v>6.6</v>
      </c>
      <c r="D196" s="11">
        <v>14.36</v>
      </c>
      <c r="E196" s="11">
        <v>41.13</v>
      </c>
      <c r="F196" s="11">
        <v>320</v>
      </c>
      <c r="G196" s="68" t="s">
        <v>221</v>
      </c>
      <c r="H196" s="31" t="s">
        <v>222</v>
      </c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  <c r="IS196" s="52"/>
      <c r="IT196" s="52"/>
      <c r="IU196" s="52"/>
      <c r="IV196" s="52"/>
    </row>
    <row r="197" spans="1:256" x14ac:dyDescent="0.2">
      <c r="A197" s="20" t="s">
        <v>54</v>
      </c>
      <c r="B197" s="4">
        <v>222</v>
      </c>
      <c r="C197" s="15">
        <v>0.13</v>
      </c>
      <c r="D197" s="15">
        <v>0.02</v>
      </c>
      <c r="E197" s="15">
        <v>15.2</v>
      </c>
      <c r="F197" s="15">
        <v>62</v>
      </c>
      <c r="G197" s="7" t="s">
        <v>55</v>
      </c>
      <c r="H197" s="3" t="s">
        <v>56</v>
      </c>
    </row>
    <row r="198" spans="1:256" s="65" customFormat="1" x14ac:dyDescent="0.25">
      <c r="A198" s="16" t="s">
        <v>24</v>
      </c>
      <c r="B198" s="2">
        <f>SUM(B196:B197)</f>
        <v>322</v>
      </c>
      <c r="C198" s="51">
        <f>SUM(C196:C197)</f>
        <v>6.7299999999999995</v>
      </c>
      <c r="D198" s="51">
        <f>SUM(D196:D197)</f>
        <v>14.379999999999999</v>
      </c>
      <c r="E198" s="51">
        <f>SUM(E196:E197)</f>
        <v>56.33</v>
      </c>
      <c r="F198" s="51">
        <f>SUM(F196:F197)</f>
        <v>382</v>
      </c>
      <c r="G198" s="2"/>
      <c r="H198" s="6"/>
    </row>
    <row r="199" spans="1:256" s="14" customFormat="1" x14ac:dyDescent="0.2">
      <c r="A199" s="16" t="s">
        <v>187</v>
      </c>
      <c r="B199" s="2">
        <f>SUM(B194,B198)</f>
        <v>1062</v>
      </c>
      <c r="C199" s="2">
        <f>SUM(C194,C198)</f>
        <v>29.89</v>
      </c>
      <c r="D199" s="2">
        <f>SUM(D194,D198)</f>
        <v>39.260000000000005</v>
      </c>
      <c r="E199" s="2">
        <f>SUM(E194,E198)</f>
        <v>161.01999999999998</v>
      </c>
      <c r="F199" s="2">
        <f>SUM(F194,F198)</f>
        <v>1114.98</v>
      </c>
      <c r="G199" s="2"/>
      <c r="H199" s="6"/>
    </row>
  </sheetData>
  <mergeCells count="86">
    <mergeCell ref="A1:H1"/>
    <mergeCell ref="A2:H2"/>
    <mergeCell ref="A3:A4"/>
    <mergeCell ref="B3:F3"/>
    <mergeCell ref="G3:G4"/>
    <mergeCell ref="H3:H4"/>
    <mergeCell ref="A5:H5"/>
    <mergeCell ref="A14:H14"/>
    <mergeCell ref="A19:H19"/>
    <mergeCell ref="A20:A21"/>
    <mergeCell ref="B20:F20"/>
    <mergeCell ref="G20:G21"/>
    <mergeCell ref="H20:H21"/>
    <mergeCell ref="A22:H22"/>
    <mergeCell ref="A30:H30"/>
    <mergeCell ref="A35:H35"/>
    <mergeCell ref="A36:A37"/>
    <mergeCell ref="B36:F36"/>
    <mergeCell ref="G36:G37"/>
    <mergeCell ref="H36:H37"/>
    <mergeCell ref="A38:H38"/>
    <mergeCell ref="A46:H46"/>
    <mergeCell ref="A51:H51"/>
    <mergeCell ref="A52:A53"/>
    <mergeCell ref="B52:F52"/>
    <mergeCell ref="G52:G53"/>
    <mergeCell ref="H52:H53"/>
    <mergeCell ref="A54:H54"/>
    <mergeCell ref="A62:H62"/>
    <mergeCell ref="A67:H67"/>
    <mergeCell ref="A68:A69"/>
    <mergeCell ref="B68:F68"/>
    <mergeCell ref="G68:G69"/>
    <mergeCell ref="H68:H69"/>
    <mergeCell ref="A70:H70"/>
    <mergeCell ref="A79:H79"/>
    <mergeCell ref="A84:H84"/>
    <mergeCell ref="A85:A86"/>
    <mergeCell ref="B85:F85"/>
    <mergeCell ref="G85:G86"/>
    <mergeCell ref="H85:H86"/>
    <mergeCell ref="A87:H87"/>
    <mergeCell ref="A96:H96"/>
    <mergeCell ref="A101:H101"/>
    <mergeCell ref="A102:H102"/>
    <mergeCell ref="A103:A104"/>
    <mergeCell ref="B103:F103"/>
    <mergeCell ref="G103:G104"/>
    <mergeCell ref="H103:H104"/>
    <mergeCell ref="A105:H105"/>
    <mergeCell ref="A113:H113"/>
    <mergeCell ref="A118:H118"/>
    <mergeCell ref="A119:A120"/>
    <mergeCell ref="B119:F119"/>
    <mergeCell ref="G119:G120"/>
    <mergeCell ref="H119:H120"/>
    <mergeCell ref="A121:H121"/>
    <mergeCell ref="A129:H129"/>
    <mergeCell ref="A134:H134"/>
    <mergeCell ref="A135:A136"/>
    <mergeCell ref="B135:F135"/>
    <mergeCell ref="G135:G136"/>
    <mergeCell ref="H135:H136"/>
    <mergeCell ref="A137:H137"/>
    <mergeCell ref="A145:H145"/>
    <mergeCell ref="A150:H150"/>
    <mergeCell ref="A151:A152"/>
    <mergeCell ref="B151:F151"/>
    <mergeCell ref="G151:G152"/>
    <mergeCell ref="H151:H152"/>
    <mergeCell ref="A153:H153"/>
    <mergeCell ref="A161:H161"/>
    <mergeCell ref="A166:H166"/>
    <mergeCell ref="A167:A168"/>
    <mergeCell ref="B167:F167"/>
    <mergeCell ref="G167:G168"/>
    <mergeCell ref="H167:H168"/>
    <mergeCell ref="A187:H187"/>
    <mergeCell ref="A195:H195"/>
    <mergeCell ref="A169:H169"/>
    <mergeCell ref="A179:H179"/>
    <mergeCell ref="A184:H184"/>
    <mergeCell ref="A185:A186"/>
    <mergeCell ref="B185:F185"/>
    <mergeCell ref="G185:G186"/>
    <mergeCell ref="H185:H186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1DB5-5038-4681-9D73-7F54A258C9A9}">
  <dimension ref="A1:IV230"/>
  <sheetViews>
    <sheetView topLeftCell="A76" zoomScale="130" zoomScaleNormal="130" workbookViewId="0">
      <selection activeCell="M80" sqref="M80"/>
    </sheetView>
  </sheetViews>
  <sheetFormatPr defaultRowHeight="11.25" x14ac:dyDescent="0.2"/>
  <cols>
    <col min="1" max="1" width="32.7109375" style="1" customWidth="1"/>
    <col min="2" max="2" width="7.7109375" style="1" customWidth="1"/>
    <col min="3" max="3" width="8" style="1" customWidth="1"/>
    <col min="4" max="4" width="8.140625" style="1" customWidth="1"/>
    <col min="5" max="5" width="9.42578125" style="1" customWidth="1"/>
    <col min="6" max="6" width="7.7109375" style="1" customWidth="1"/>
    <col min="7" max="7" width="8.42578125" style="1" customWidth="1"/>
    <col min="8" max="8" width="17.28515625" style="1" customWidth="1"/>
    <col min="9" max="256" width="9.140625" style="1"/>
    <col min="257" max="257" width="32.7109375" style="1" customWidth="1"/>
    <col min="258" max="258" width="7.7109375" style="1" customWidth="1"/>
    <col min="259" max="259" width="8" style="1" customWidth="1"/>
    <col min="260" max="260" width="8.140625" style="1" customWidth="1"/>
    <col min="261" max="261" width="9.42578125" style="1" customWidth="1"/>
    <col min="262" max="262" width="7.7109375" style="1" customWidth="1"/>
    <col min="263" max="263" width="8.42578125" style="1" customWidth="1"/>
    <col min="264" max="264" width="17.28515625" style="1" customWidth="1"/>
    <col min="265" max="512" width="9.140625" style="1"/>
    <col min="513" max="513" width="32.7109375" style="1" customWidth="1"/>
    <col min="514" max="514" width="7.7109375" style="1" customWidth="1"/>
    <col min="515" max="515" width="8" style="1" customWidth="1"/>
    <col min="516" max="516" width="8.140625" style="1" customWidth="1"/>
    <col min="517" max="517" width="9.42578125" style="1" customWidth="1"/>
    <col min="518" max="518" width="7.7109375" style="1" customWidth="1"/>
    <col min="519" max="519" width="8.42578125" style="1" customWidth="1"/>
    <col min="520" max="520" width="17.28515625" style="1" customWidth="1"/>
    <col min="521" max="768" width="9.140625" style="1"/>
    <col min="769" max="769" width="32.7109375" style="1" customWidth="1"/>
    <col min="770" max="770" width="7.7109375" style="1" customWidth="1"/>
    <col min="771" max="771" width="8" style="1" customWidth="1"/>
    <col min="772" max="772" width="8.140625" style="1" customWidth="1"/>
    <col min="773" max="773" width="9.42578125" style="1" customWidth="1"/>
    <col min="774" max="774" width="7.7109375" style="1" customWidth="1"/>
    <col min="775" max="775" width="8.42578125" style="1" customWidth="1"/>
    <col min="776" max="776" width="17.28515625" style="1" customWidth="1"/>
    <col min="777" max="1024" width="9.140625" style="1"/>
    <col min="1025" max="1025" width="32.7109375" style="1" customWidth="1"/>
    <col min="1026" max="1026" width="7.7109375" style="1" customWidth="1"/>
    <col min="1027" max="1027" width="8" style="1" customWidth="1"/>
    <col min="1028" max="1028" width="8.140625" style="1" customWidth="1"/>
    <col min="1029" max="1029" width="9.42578125" style="1" customWidth="1"/>
    <col min="1030" max="1030" width="7.7109375" style="1" customWidth="1"/>
    <col min="1031" max="1031" width="8.42578125" style="1" customWidth="1"/>
    <col min="1032" max="1032" width="17.28515625" style="1" customWidth="1"/>
    <col min="1033" max="1280" width="9.140625" style="1"/>
    <col min="1281" max="1281" width="32.7109375" style="1" customWidth="1"/>
    <col min="1282" max="1282" width="7.7109375" style="1" customWidth="1"/>
    <col min="1283" max="1283" width="8" style="1" customWidth="1"/>
    <col min="1284" max="1284" width="8.140625" style="1" customWidth="1"/>
    <col min="1285" max="1285" width="9.42578125" style="1" customWidth="1"/>
    <col min="1286" max="1286" width="7.7109375" style="1" customWidth="1"/>
    <col min="1287" max="1287" width="8.42578125" style="1" customWidth="1"/>
    <col min="1288" max="1288" width="17.28515625" style="1" customWidth="1"/>
    <col min="1289" max="1536" width="9.140625" style="1"/>
    <col min="1537" max="1537" width="32.7109375" style="1" customWidth="1"/>
    <col min="1538" max="1538" width="7.7109375" style="1" customWidth="1"/>
    <col min="1539" max="1539" width="8" style="1" customWidth="1"/>
    <col min="1540" max="1540" width="8.140625" style="1" customWidth="1"/>
    <col min="1541" max="1541" width="9.42578125" style="1" customWidth="1"/>
    <col min="1542" max="1542" width="7.7109375" style="1" customWidth="1"/>
    <col min="1543" max="1543" width="8.42578125" style="1" customWidth="1"/>
    <col min="1544" max="1544" width="17.28515625" style="1" customWidth="1"/>
    <col min="1545" max="1792" width="9.140625" style="1"/>
    <col min="1793" max="1793" width="32.7109375" style="1" customWidth="1"/>
    <col min="1794" max="1794" width="7.7109375" style="1" customWidth="1"/>
    <col min="1795" max="1795" width="8" style="1" customWidth="1"/>
    <col min="1796" max="1796" width="8.140625" style="1" customWidth="1"/>
    <col min="1797" max="1797" width="9.42578125" style="1" customWidth="1"/>
    <col min="1798" max="1798" width="7.7109375" style="1" customWidth="1"/>
    <col min="1799" max="1799" width="8.42578125" style="1" customWidth="1"/>
    <col min="1800" max="1800" width="17.28515625" style="1" customWidth="1"/>
    <col min="1801" max="2048" width="9.140625" style="1"/>
    <col min="2049" max="2049" width="32.7109375" style="1" customWidth="1"/>
    <col min="2050" max="2050" width="7.7109375" style="1" customWidth="1"/>
    <col min="2051" max="2051" width="8" style="1" customWidth="1"/>
    <col min="2052" max="2052" width="8.140625" style="1" customWidth="1"/>
    <col min="2053" max="2053" width="9.42578125" style="1" customWidth="1"/>
    <col min="2054" max="2054" width="7.7109375" style="1" customWidth="1"/>
    <col min="2055" max="2055" width="8.42578125" style="1" customWidth="1"/>
    <col min="2056" max="2056" width="17.28515625" style="1" customWidth="1"/>
    <col min="2057" max="2304" width="9.140625" style="1"/>
    <col min="2305" max="2305" width="32.7109375" style="1" customWidth="1"/>
    <col min="2306" max="2306" width="7.7109375" style="1" customWidth="1"/>
    <col min="2307" max="2307" width="8" style="1" customWidth="1"/>
    <col min="2308" max="2308" width="8.140625" style="1" customWidth="1"/>
    <col min="2309" max="2309" width="9.42578125" style="1" customWidth="1"/>
    <col min="2310" max="2310" width="7.7109375" style="1" customWidth="1"/>
    <col min="2311" max="2311" width="8.42578125" style="1" customWidth="1"/>
    <col min="2312" max="2312" width="17.28515625" style="1" customWidth="1"/>
    <col min="2313" max="2560" width="9.140625" style="1"/>
    <col min="2561" max="2561" width="32.7109375" style="1" customWidth="1"/>
    <col min="2562" max="2562" width="7.7109375" style="1" customWidth="1"/>
    <col min="2563" max="2563" width="8" style="1" customWidth="1"/>
    <col min="2564" max="2564" width="8.140625" style="1" customWidth="1"/>
    <col min="2565" max="2565" width="9.42578125" style="1" customWidth="1"/>
    <col min="2566" max="2566" width="7.7109375" style="1" customWidth="1"/>
    <col min="2567" max="2567" width="8.42578125" style="1" customWidth="1"/>
    <col min="2568" max="2568" width="17.28515625" style="1" customWidth="1"/>
    <col min="2569" max="2816" width="9.140625" style="1"/>
    <col min="2817" max="2817" width="32.7109375" style="1" customWidth="1"/>
    <col min="2818" max="2818" width="7.7109375" style="1" customWidth="1"/>
    <col min="2819" max="2819" width="8" style="1" customWidth="1"/>
    <col min="2820" max="2820" width="8.140625" style="1" customWidth="1"/>
    <col min="2821" max="2821" width="9.42578125" style="1" customWidth="1"/>
    <col min="2822" max="2822" width="7.7109375" style="1" customWidth="1"/>
    <col min="2823" max="2823" width="8.42578125" style="1" customWidth="1"/>
    <col min="2824" max="2824" width="17.28515625" style="1" customWidth="1"/>
    <col min="2825" max="3072" width="9.140625" style="1"/>
    <col min="3073" max="3073" width="32.7109375" style="1" customWidth="1"/>
    <col min="3074" max="3074" width="7.7109375" style="1" customWidth="1"/>
    <col min="3075" max="3075" width="8" style="1" customWidth="1"/>
    <col min="3076" max="3076" width="8.140625" style="1" customWidth="1"/>
    <col min="3077" max="3077" width="9.42578125" style="1" customWidth="1"/>
    <col min="3078" max="3078" width="7.7109375" style="1" customWidth="1"/>
    <col min="3079" max="3079" width="8.42578125" style="1" customWidth="1"/>
    <col min="3080" max="3080" width="17.28515625" style="1" customWidth="1"/>
    <col min="3081" max="3328" width="9.140625" style="1"/>
    <col min="3329" max="3329" width="32.7109375" style="1" customWidth="1"/>
    <col min="3330" max="3330" width="7.7109375" style="1" customWidth="1"/>
    <col min="3331" max="3331" width="8" style="1" customWidth="1"/>
    <col min="3332" max="3332" width="8.140625" style="1" customWidth="1"/>
    <col min="3333" max="3333" width="9.42578125" style="1" customWidth="1"/>
    <col min="3334" max="3334" width="7.7109375" style="1" customWidth="1"/>
    <col min="3335" max="3335" width="8.42578125" style="1" customWidth="1"/>
    <col min="3336" max="3336" width="17.28515625" style="1" customWidth="1"/>
    <col min="3337" max="3584" width="9.140625" style="1"/>
    <col min="3585" max="3585" width="32.7109375" style="1" customWidth="1"/>
    <col min="3586" max="3586" width="7.7109375" style="1" customWidth="1"/>
    <col min="3587" max="3587" width="8" style="1" customWidth="1"/>
    <col min="3588" max="3588" width="8.140625" style="1" customWidth="1"/>
    <col min="3589" max="3589" width="9.42578125" style="1" customWidth="1"/>
    <col min="3590" max="3590" width="7.7109375" style="1" customWidth="1"/>
    <col min="3591" max="3591" width="8.42578125" style="1" customWidth="1"/>
    <col min="3592" max="3592" width="17.28515625" style="1" customWidth="1"/>
    <col min="3593" max="3840" width="9.140625" style="1"/>
    <col min="3841" max="3841" width="32.7109375" style="1" customWidth="1"/>
    <col min="3842" max="3842" width="7.7109375" style="1" customWidth="1"/>
    <col min="3843" max="3843" width="8" style="1" customWidth="1"/>
    <col min="3844" max="3844" width="8.140625" style="1" customWidth="1"/>
    <col min="3845" max="3845" width="9.42578125" style="1" customWidth="1"/>
    <col min="3846" max="3846" width="7.7109375" style="1" customWidth="1"/>
    <col min="3847" max="3847" width="8.42578125" style="1" customWidth="1"/>
    <col min="3848" max="3848" width="17.28515625" style="1" customWidth="1"/>
    <col min="3849" max="4096" width="9.140625" style="1"/>
    <col min="4097" max="4097" width="32.7109375" style="1" customWidth="1"/>
    <col min="4098" max="4098" width="7.7109375" style="1" customWidth="1"/>
    <col min="4099" max="4099" width="8" style="1" customWidth="1"/>
    <col min="4100" max="4100" width="8.140625" style="1" customWidth="1"/>
    <col min="4101" max="4101" width="9.42578125" style="1" customWidth="1"/>
    <col min="4102" max="4102" width="7.7109375" style="1" customWidth="1"/>
    <col min="4103" max="4103" width="8.42578125" style="1" customWidth="1"/>
    <col min="4104" max="4104" width="17.28515625" style="1" customWidth="1"/>
    <col min="4105" max="4352" width="9.140625" style="1"/>
    <col min="4353" max="4353" width="32.7109375" style="1" customWidth="1"/>
    <col min="4354" max="4354" width="7.7109375" style="1" customWidth="1"/>
    <col min="4355" max="4355" width="8" style="1" customWidth="1"/>
    <col min="4356" max="4356" width="8.140625" style="1" customWidth="1"/>
    <col min="4357" max="4357" width="9.42578125" style="1" customWidth="1"/>
    <col min="4358" max="4358" width="7.7109375" style="1" customWidth="1"/>
    <col min="4359" max="4359" width="8.42578125" style="1" customWidth="1"/>
    <col min="4360" max="4360" width="17.28515625" style="1" customWidth="1"/>
    <col min="4361" max="4608" width="9.140625" style="1"/>
    <col min="4609" max="4609" width="32.7109375" style="1" customWidth="1"/>
    <col min="4610" max="4610" width="7.7109375" style="1" customWidth="1"/>
    <col min="4611" max="4611" width="8" style="1" customWidth="1"/>
    <col min="4612" max="4612" width="8.140625" style="1" customWidth="1"/>
    <col min="4613" max="4613" width="9.42578125" style="1" customWidth="1"/>
    <col min="4614" max="4614" width="7.7109375" style="1" customWidth="1"/>
    <col min="4615" max="4615" width="8.42578125" style="1" customWidth="1"/>
    <col min="4616" max="4616" width="17.28515625" style="1" customWidth="1"/>
    <col min="4617" max="4864" width="9.140625" style="1"/>
    <col min="4865" max="4865" width="32.7109375" style="1" customWidth="1"/>
    <col min="4866" max="4866" width="7.7109375" style="1" customWidth="1"/>
    <col min="4867" max="4867" width="8" style="1" customWidth="1"/>
    <col min="4868" max="4868" width="8.140625" style="1" customWidth="1"/>
    <col min="4869" max="4869" width="9.42578125" style="1" customWidth="1"/>
    <col min="4870" max="4870" width="7.7109375" style="1" customWidth="1"/>
    <col min="4871" max="4871" width="8.42578125" style="1" customWidth="1"/>
    <col min="4872" max="4872" width="17.28515625" style="1" customWidth="1"/>
    <col min="4873" max="5120" width="9.140625" style="1"/>
    <col min="5121" max="5121" width="32.7109375" style="1" customWidth="1"/>
    <col min="5122" max="5122" width="7.7109375" style="1" customWidth="1"/>
    <col min="5123" max="5123" width="8" style="1" customWidth="1"/>
    <col min="5124" max="5124" width="8.140625" style="1" customWidth="1"/>
    <col min="5125" max="5125" width="9.42578125" style="1" customWidth="1"/>
    <col min="5126" max="5126" width="7.7109375" style="1" customWidth="1"/>
    <col min="5127" max="5127" width="8.42578125" style="1" customWidth="1"/>
    <col min="5128" max="5128" width="17.28515625" style="1" customWidth="1"/>
    <col min="5129" max="5376" width="9.140625" style="1"/>
    <col min="5377" max="5377" width="32.7109375" style="1" customWidth="1"/>
    <col min="5378" max="5378" width="7.7109375" style="1" customWidth="1"/>
    <col min="5379" max="5379" width="8" style="1" customWidth="1"/>
    <col min="5380" max="5380" width="8.140625" style="1" customWidth="1"/>
    <col min="5381" max="5381" width="9.42578125" style="1" customWidth="1"/>
    <col min="5382" max="5382" width="7.7109375" style="1" customWidth="1"/>
    <col min="5383" max="5383" width="8.42578125" style="1" customWidth="1"/>
    <col min="5384" max="5384" width="17.28515625" style="1" customWidth="1"/>
    <col min="5385" max="5632" width="9.140625" style="1"/>
    <col min="5633" max="5633" width="32.7109375" style="1" customWidth="1"/>
    <col min="5634" max="5634" width="7.7109375" style="1" customWidth="1"/>
    <col min="5635" max="5635" width="8" style="1" customWidth="1"/>
    <col min="5636" max="5636" width="8.140625" style="1" customWidth="1"/>
    <col min="5637" max="5637" width="9.42578125" style="1" customWidth="1"/>
    <col min="5638" max="5638" width="7.7109375" style="1" customWidth="1"/>
    <col min="5639" max="5639" width="8.42578125" style="1" customWidth="1"/>
    <col min="5640" max="5640" width="17.28515625" style="1" customWidth="1"/>
    <col min="5641" max="5888" width="9.140625" style="1"/>
    <col min="5889" max="5889" width="32.7109375" style="1" customWidth="1"/>
    <col min="5890" max="5890" width="7.7109375" style="1" customWidth="1"/>
    <col min="5891" max="5891" width="8" style="1" customWidth="1"/>
    <col min="5892" max="5892" width="8.140625" style="1" customWidth="1"/>
    <col min="5893" max="5893" width="9.42578125" style="1" customWidth="1"/>
    <col min="5894" max="5894" width="7.7109375" style="1" customWidth="1"/>
    <col min="5895" max="5895" width="8.42578125" style="1" customWidth="1"/>
    <col min="5896" max="5896" width="17.28515625" style="1" customWidth="1"/>
    <col min="5897" max="6144" width="9.140625" style="1"/>
    <col min="6145" max="6145" width="32.7109375" style="1" customWidth="1"/>
    <col min="6146" max="6146" width="7.7109375" style="1" customWidth="1"/>
    <col min="6147" max="6147" width="8" style="1" customWidth="1"/>
    <col min="6148" max="6148" width="8.140625" style="1" customWidth="1"/>
    <col min="6149" max="6149" width="9.42578125" style="1" customWidth="1"/>
    <col min="6150" max="6150" width="7.7109375" style="1" customWidth="1"/>
    <col min="6151" max="6151" width="8.42578125" style="1" customWidth="1"/>
    <col min="6152" max="6152" width="17.28515625" style="1" customWidth="1"/>
    <col min="6153" max="6400" width="9.140625" style="1"/>
    <col min="6401" max="6401" width="32.7109375" style="1" customWidth="1"/>
    <col min="6402" max="6402" width="7.7109375" style="1" customWidth="1"/>
    <col min="6403" max="6403" width="8" style="1" customWidth="1"/>
    <col min="6404" max="6404" width="8.140625" style="1" customWidth="1"/>
    <col min="6405" max="6405" width="9.42578125" style="1" customWidth="1"/>
    <col min="6406" max="6406" width="7.7109375" style="1" customWidth="1"/>
    <col min="6407" max="6407" width="8.42578125" style="1" customWidth="1"/>
    <col min="6408" max="6408" width="17.28515625" style="1" customWidth="1"/>
    <col min="6409" max="6656" width="9.140625" style="1"/>
    <col min="6657" max="6657" width="32.7109375" style="1" customWidth="1"/>
    <col min="6658" max="6658" width="7.7109375" style="1" customWidth="1"/>
    <col min="6659" max="6659" width="8" style="1" customWidth="1"/>
    <col min="6660" max="6660" width="8.140625" style="1" customWidth="1"/>
    <col min="6661" max="6661" width="9.42578125" style="1" customWidth="1"/>
    <col min="6662" max="6662" width="7.7109375" style="1" customWidth="1"/>
    <col min="6663" max="6663" width="8.42578125" style="1" customWidth="1"/>
    <col min="6664" max="6664" width="17.28515625" style="1" customWidth="1"/>
    <col min="6665" max="6912" width="9.140625" style="1"/>
    <col min="6913" max="6913" width="32.7109375" style="1" customWidth="1"/>
    <col min="6914" max="6914" width="7.7109375" style="1" customWidth="1"/>
    <col min="6915" max="6915" width="8" style="1" customWidth="1"/>
    <col min="6916" max="6916" width="8.140625" style="1" customWidth="1"/>
    <col min="6917" max="6917" width="9.42578125" style="1" customWidth="1"/>
    <col min="6918" max="6918" width="7.7109375" style="1" customWidth="1"/>
    <col min="6919" max="6919" width="8.42578125" style="1" customWidth="1"/>
    <col min="6920" max="6920" width="17.28515625" style="1" customWidth="1"/>
    <col min="6921" max="7168" width="9.140625" style="1"/>
    <col min="7169" max="7169" width="32.7109375" style="1" customWidth="1"/>
    <col min="7170" max="7170" width="7.7109375" style="1" customWidth="1"/>
    <col min="7171" max="7171" width="8" style="1" customWidth="1"/>
    <col min="7172" max="7172" width="8.140625" style="1" customWidth="1"/>
    <col min="7173" max="7173" width="9.42578125" style="1" customWidth="1"/>
    <col min="7174" max="7174" width="7.7109375" style="1" customWidth="1"/>
    <col min="7175" max="7175" width="8.42578125" style="1" customWidth="1"/>
    <col min="7176" max="7176" width="17.28515625" style="1" customWidth="1"/>
    <col min="7177" max="7424" width="9.140625" style="1"/>
    <col min="7425" max="7425" width="32.7109375" style="1" customWidth="1"/>
    <col min="7426" max="7426" width="7.7109375" style="1" customWidth="1"/>
    <col min="7427" max="7427" width="8" style="1" customWidth="1"/>
    <col min="7428" max="7428" width="8.140625" style="1" customWidth="1"/>
    <col min="7429" max="7429" width="9.42578125" style="1" customWidth="1"/>
    <col min="7430" max="7430" width="7.7109375" style="1" customWidth="1"/>
    <col min="7431" max="7431" width="8.42578125" style="1" customWidth="1"/>
    <col min="7432" max="7432" width="17.28515625" style="1" customWidth="1"/>
    <col min="7433" max="7680" width="9.140625" style="1"/>
    <col min="7681" max="7681" width="32.7109375" style="1" customWidth="1"/>
    <col min="7682" max="7682" width="7.7109375" style="1" customWidth="1"/>
    <col min="7683" max="7683" width="8" style="1" customWidth="1"/>
    <col min="7684" max="7684" width="8.140625" style="1" customWidth="1"/>
    <col min="7685" max="7685" width="9.42578125" style="1" customWidth="1"/>
    <col min="7686" max="7686" width="7.7109375" style="1" customWidth="1"/>
    <col min="7687" max="7687" width="8.42578125" style="1" customWidth="1"/>
    <col min="7688" max="7688" width="17.28515625" style="1" customWidth="1"/>
    <col min="7689" max="7936" width="9.140625" style="1"/>
    <col min="7937" max="7937" width="32.7109375" style="1" customWidth="1"/>
    <col min="7938" max="7938" width="7.7109375" style="1" customWidth="1"/>
    <col min="7939" max="7939" width="8" style="1" customWidth="1"/>
    <col min="7940" max="7940" width="8.140625" style="1" customWidth="1"/>
    <col min="7941" max="7941" width="9.42578125" style="1" customWidth="1"/>
    <col min="7942" max="7942" width="7.7109375" style="1" customWidth="1"/>
    <col min="7943" max="7943" width="8.42578125" style="1" customWidth="1"/>
    <col min="7944" max="7944" width="17.28515625" style="1" customWidth="1"/>
    <col min="7945" max="8192" width="9.140625" style="1"/>
    <col min="8193" max="8193" width="32.7109375" style="1" customWidth="1"/>
    <col min="8194" max="8194" width="7.7109375" style="1" customWidth="1"/>
    <col min="8195" max="8195" width="8" style="1" customWidth="1"/>
    <col min="8196" max="8196" width="8.140625" style="1" customWidth="1"/>
    <col min="8197" max="8197" width="9.42578125" style="1" customWidth="1"/>
    <col min="8198" max="8198" width="7.7109375" style="1" customWidth="1"/>
    <col min="8199" max="8199" width="8.42578125" style="1" customWidth="1"/>
    <col min="8200" max="8200" width="17.28515625" style="1" customWidth="1"/>
    <col min="8201" max="8448" width="9.140625" style="1"/>
    <col min="8449" max="8449" width="32.7109375" style="1" customWidth="1"/>
    <col min="8450" max="8450" width="7.7109375" style="1" customWidth="1"/>
    <col min="8451" max="8451" width="8" style="1" customWidth="1"/>
    <col min="8452" max="8452" width="8.140625" style="1" customWidth="1"/>
    <col min="8453" max="8453" width="9.42578125" style="1" customWidth="1"/>
    <col min="8454" max="8454" width="7.7109375" style="1" customWidth="1"/>
    <col min="8455" max="8455" width="8.42578125" style="1" customWidth="1"/>
    <col min="8456" max="8456" width="17.28515625" style="1" customWidth="1"/>
    <col min="8457" max="8704" width="9.140625" style="1"/>
    <col min="8705" max="8705" width="32.7109375" style="1" customWidth="1"/>
    <col min="8706" max="8706" width="7.7109375" style="1" customWidth="1"/>
    <col min="8707" max="8707" width="8" style="1" customWidth="1"/>
    <col min="8708" max="8708" width="8.140625" style="1" customWidth="1"/>
    <col min="8709" max="8709" width="9.42578125" style="1" customWidth="1"/>
    <col min="8710" max="8710" width="7.7109375" style="1" customWidth="1"/>
    <col min="8711" max="8711" width="8.42578125" style="1" customWidth="1"/>
    <col min="8712" max="8712" width="17.28515625" style="1" customWidth="1"/>
    <col min="8713" max="8960" width="9.140625" style="1"/>
    <col min="8961" max="8961" width="32.7109375" style="1" customWidth="1"/>
    <col min="8962" max="8962" width="7.7109375" style="1" customWidth="1"/>
    <col min="8963" max="8963" width="8" style="1" customWidth="1"/>
    <col min="8964" max="8964" width="8.140625" style="1" customWidth="1"/>
    <col min="8965" max="8965" width="9.42578125" style="1" customWidth="1"/>
    <col min="8966" max="8966" width="7.7109375" style="1" customWidth="1"/>
    <col min="8967" max="8967" width="8.42578125" style="1" customWidth="1"/>
    <col min="8968" max="8968" width="17.28515625" style="1" customWidth="1"/>
    <col min="8969" max="9216" width="9.140625" style="1"/>
    <col min="9217" max="9217" width="32.7109375" style="1" customWidth="1"/>
    <col min="9218" max="9218" width="7.7109375" style="1" customWidth="1"/>
    <col min="9219" max="9219" width="8" style="1" customWidth="1"/>
    <col min="9220" max="9220" width="8.140625" style="1" customWidth="1"/>
    <col min="9221" max="9221" width="9.42578125" style="1" customWidth="1"/>
    <col min="9222" max="9222" width="7.7109375" style="1" customWidth="1"/>
    <col min="9223" max="9223" width="8.42578125" style="1" customWidth="1"/>
    <col min="9224" max="9224" width="17.28515625" style="1" customWidth="1"/>
    <col min="9225" max="9472" width="9.140625" style="1"/>
    <col min="9473" max="9473" width="32.7109375" style="1" customWidth="1"/>
    <col min="9474" max="9474" width="7.7109375" style="1" customWidth="1"/>
    <col min="9475" max="9475" width="8" style="1" customWidth="1"/>
    <col min="9476" max="9476" width="8.140625" style="1" customWidth="1"/>
    <col min="9477" max="9477" width="9.42578125" style="1" customWidth="1"/>
    <col min="9478" max="9478" width="7.7109375" style="1" customWidth="1"/>
    <col min="9479" max="9479" width="8.42578125" style="1" customWidth="1"/>
    <col min="9480" max="9480" width="17.28515625" style="1" customWidth="1"/>
    <col min="9481" max="9728" width="9.140625" style="1"/>
    <col min="9729" max="9729" width="32.7109375" style="1" customWidth="1"/>
    <col min="9730" max="9730" width="7.7109375" style="1" customWidth="1"/>
    <col min="9731" max="9731" width="8" style="1" customWidth="1"/>
    <col min="9732" max="9732" width="8.140625" style="1" customWidth="1"/>
    <col min="9733" max="9733" width="9.42578125" style="1" customWidth="1"/>
    <col min="9734" max="9734" width="7.7109375" style="1" customWidth="1"/>
    <col min="9735" max="9735" width="8.42578125" style="1" customWidth="1"/>
    <col min="9736" max="9736" width="17.28515625" style="1" customWidth="1"/>
    <col min="9737" max="9984" width="9.140625" style="1"/>
    <col min="9985" max="9985" width="32.7109375" style="1" customWidth="1"/>
    <col min="9986" max="9986" width="7.7109375" style="1" customWidth="1"/>
    <col min="9987" max="9987" width="8" style="1" customWidth="1"/>
    <col min="9988" max="9988" width="8.140625" style="1" customWidth="1"/>
    <col min="9989" max="9989" width="9.42578125" style="1" customWidth="1"/>
    <col min="9990" max="9990" width="7.7109375" style="1" customWidth="1"/>
    <col min="9991" max="9991" width="8.42578125" style="1" customWidth="1"/>
    <col min="9992" max="9992" width="17.28515625" style="1" customWidth="1"/>
    <col min="9993" max="10240" width="9.140625" style="1"/>
    <col min="10241" max="10241" width="32.7109375" style="1" customWidth="1"/>
    <col min="10242" max="10242" width="7.7109375" style="1" customWidth="1"/>
    <col min="10243" max="10243" width="8" style="1" customWidth="1"/>
    <col min="10244" max="10244" width="8.140625" style="1" customWidth="1"/>
    <col min="10245" max="10245" width="9.42578125" style="1" customWidth="1"/>
    <col min="10246" max="10246" width="7.7109375" style="1" customWidth="1"/>
    <col min="10247" max="10247" width="8.42578125" style="1" customWidth="1"/>
    <col min="10248" max="10248" width="17.28515625" style="1" customWidth="1"/>
    <col min="10249" max="10496" width="9.140625" style="1"/>
    <col min="10497" max="10497" width="32.7109375" style="1" customWidth="1"/>
    <col min="10498" max="10498" width="7.7109375" style="1" customWidth="1"/>
    <col min="10499" max="10499" width="8" style="1" customWidth="1"/>
    <col min="10500" max="10500" width="8.140625" style="1" customWidth="1"/>
    <col min="10501" max="10501" width="9.42578125" style="1" customWidth="1"/>
    <col min="10502" max="10502" width="7.7109375" style="1" customWidth="1"/>
    <col min="10503" max="10503" width="8.42578125" style="1" customWidth="1"/>
    <col min="10504" max="10504" width="17.28515625" style="1" customWidth="1"/>
    <col min="10505" max="10752" width="9.140625" style="1"/>
    <col min="10753" max="10753" width="32.7109375" style="1" customWidth="1"/>
    <col min="10754" max="10754" width="7.7109375" style="1" customWidth="1"/>
    <col min="10755" max="10755" width="8" style="1" customWidth="1"/>
    <col min="10756" max="10756" width="8.140625" style="1" customWidth="1"/>
    <col min="10757" max="10757" width="9.42578125" style="1" customWidth="1"/>
    <col min="10758" max="10758" width="7.7109375" style="1" customWidth="1"/>
    <col min="10759" max="10759" width="8.42578125" style="1" customWidth="1"/>
    <col min="10760" max="10760" width="17.28515625" style="1" customWidth="1"/>
    <col min="10761" max="11008" width="9.140625" style="1"/>
    <col min="11009" max="11009" width="32.7109375" style="1" customWidth="1"/>
    <col min="11010" max="11010" width="7.7109375" style="1" customWidth="1"/>
    <col min="11011" max="11011" width="8" style="1" customWidth="1"/>
    <col min="11012" max="11012" width="8.140625" style="1" customWidth="1"/>
    <col min="11013" max="11013" width="9.42578125" style="1" customWidth="1"/>
    <col min="11014" max="11014" width="7.7109375" style="1" customWidth="1"/>
    <col min="11015" max="11015" width="8.42578125" style="1" customWidth="1"/>
    <col min="11016" max="11016" width="17.28515625" style="1" customWidth="1"/>
    <col min="11017" max="11264" width="9.140625" style="1"/>
    <col min="11265" max="11265" width="32.7109375" style="1" customWidth="1"/>
    <col min="11266" max="11266" width="7.7109375" style="1" customWidth="1"/>
    <col min="11267" max="11267" width="8" style="1" customWidth="1"/>
    <col min="11268" max="11268" width="8.140625" style="1" customWidth="1"/>
    <col min="11269" max="11269" width="9.42578125" style="1" customWidth="1"/>
    <col min="11270" max="11270" width="7.7109375" style="1" customWidth="1"/>
    <col min="11271" max="11271" width="8.42578125" style="1" customWidth="1"/>
    <col min="11272" max="11272" width="17.28515625" style="1" customWidth="1"/>
    <col min="11273" max="11520" width="9.140625" style="1"/>
    <col min="11521" max="11521" width="32.7109375" style="1" customWidth="1"/>
    <col min="11522" max="11522" width="7.7109375" style="1" customWidth="1"/>
    <col min="11523" max="11523" width="8" style="1" customWidth="1"/>
    <col min="11524" max="11524" width="8.140625" style="1" customWidth="1"/>
    <col min="11525" max="11525" width="9.42578125" style="1" customWidth="1"/>
    <col min="11526" max="11526" width="7.7109375" style="1" customWidth="1"/>
    <col min="11527" max="11527" width="8.42578125" style="1" customWidth="1"/>
    <col min="11528" max="11528" width="17.28515625" style="1" customWidth="1"/>
    <col min="11529" max="11776" width="9.140625" style="1"/>
    <col min="11777" max="11777" width="32.7109375" style="1" customWidth="1"/>
    <col min="11778" max="11778" width="7.7109375" style="1" customWidth="1"/>
    <col min="11779" max="11779" width="8" style="1" customWidth="1"/>
    <col min="11780" max="11780" width="8.140625" style="1" customWidth="1"/>
    <col min="11781" max="11781" width="9.42578125" style="1" customWidth="1"/>
    <col min="11782" max="11782" width="7.7109375" style="1" customWidth="1"/>
    <col min="11783" max="11783" width="8.42578125" style="1" customWidth="1"/>
    <col min="11784" max="11784" width="17.28515625" style="1" customWidth="1"/>
    <col min="11785" max="12032" width="9.140625" style="1"/>
    <col min="12033" max="12033" width="32.7109375" style="1" customWidth="1"/>
    <col min="12034" max="12034" width="7.7109375" style="1" customWidth="1"/>
    <col min="12035" max="12035" width="8" style="1" customWidth="1"/>
    <col min="12036" max="12036" width="8.140625" style="1" customWidth="1"/>
    <col min="12037" max="12037" width="9.42578125" style="1" customWidth="1"/>
    <col min="12038" max="12038" width="7.7109375" style="1" customWidth="1"/>
    <col min="12039" max="12039" width="8.42578125" style="1" customWidth="1"/>
    <col min="12040" max="12040" width="17.28515625" style="1" customWidth="1"/>
    <col min="12041" max="12288" width="9.140625" style="1"/>
    <col min="12289" max="12289" width="32.7109375" style="1" customWidth="1"/>
    <col min="12290" max="12290" width="7.7109375" style="1" customWidth="1"/>
    <col min="12291" max="12291" width="8" style="1" customWidth="1"/>
    <col min="12292" max="12292" width="8.140625" style="1" customWidth="1"/>
    <col min="12293" max="12293" width="9.42578125" style="1" customWidth="1"/>
    <col min="12294" max="12294" width="7.7109375" style="1" customWidth="1"/>
    <col min="12295" max="12295" width="8.42578125" style="1" customWidth="1"/>
    <col min="12296" max="12296" width="17.28515625" style="1" customWidth="1"/>
    <col min="12297" max="12544" width="9.140625" style="1"/>
    <col min="12545" max="12545" width="32.7109375" style="1" customWidth="1"/>
    <col min="12546" max="12546" width="7.7109375" style="1" customWidth="1"/>
    <col min="12547" max="12547" width="8" style="1" customWidth="1"/>
    <col min="12548" max="12548" width="8.140625" style="1" customWidth="1"/>
    <col min="12549" max="12549" width="9.42578125" style="1" customWidth="1"/>
    <col min="12550" max="12550" width="7.7109375" style="1" customWidth="1"/>
    <col min="12551" max="12551" width="8.42578125" style="1" customWidth="1"/>
    <col min="12552" max="12552" width="17.28515625" style="1" customWidth="1"/>
    <col min="12553" max="12800" width="9.140625" style="1"/>
    <col min="12801" max="12801" width="32.7109375" style="1" customWidth="1"/>
    <col min="12802" max="12802" width="7.7109375" style="1" customWidth="1"/>
    <col min="12803" max="12803" width="8" style="1" customWidth="1"/>
    <col min="12804" max="12804" width="8.140625" style="1" customWidth="1"/>
    <col min="12805" max="12805" width="9.42578125" style="1" customWidth="1"/>
    <col min="12806" max="12806" width="7.7109375" style="1" customWidth="1"/>
    <col min="12807" max="12807" width="8.42578125" style="1" customWidth="1"/>
    <col min="12808" max="12808" width="17.28515625" style="1" customWidth="1"/>
    <col min="12809" max="13056" width="9.140625" style="1"/>
    <col min="13057" max="13057" width="32.7109375" style="1" customWidth="1"/>
    <col min="13058" max="13058" width="7.7109375" style="1" customWidth="1"/>
    <col min="13059" max="13059" width="8" style="1" customWidth="1"/>
    <col min="13060" max="13060" width="8.140625" style="1" customWidth="1"/>
    <col min="13061" max="13061" width="9.42578125" style="1" customWidth="1"/>
    <col min="13062" max="13062" width="7.7109375" style="1" customWidth="1"/>
    <col min="13063" max="13063" width="8.42578125" style="1" customWidth="1"/>
    <col min="13064" max="13064" width="17.28515625" style="1" customWidth="1"/>
    <col min="13065" max="13312" width="9.140625" style="1"/>
    <col min="13313" max="13313" width="32.7109375" style="1" customWidth="1"/>
    <col min="13314" max="13314" width="7.7109375" style="1" customWidth="1"/>
    <col min="13315" max="13315" width="8" style="1" customWidth="1"/>
    <col min="13316" max="13316" width="8.140625" style="1" customWidth="1"/>
    <col min="13317" max="13317" width="9.42578125" style="1" customWidth="1"/>
    <col min="13318" max="13318" width="7.7109375" style="1" customWidth="1"/>
    <col min="13319" max="13319" width="8.42578125" style="1" customWidth="1"/>
    <col min="13320" max="13320" width="17.28515625" style="1" customWidth="1"/>
    <col min="13321" max="13568" width="9.140625" style="1"/>
    <col min="13569" max="13569" width="32.7109375" style="1" customWidth="1"/>
    <col min="13570" max="13570" width="7.7109375" style="1" customWidth="1"/>
    <col min="13571" max="13571" width="8" style="1" customWidth="1"/>
    <col min="13572" max="13572" width="8.140625" style="1" customWidth="1"/>
    <col min="13573" max="13573" width="9.42578125" style="1" customWidth="1"/>
    <col min="13574" max="13574" width="7.7109375" style="1" customWidth="1"/>
    <col min="13575" max="13575" width="8.42578125" style="1" customWidth="1"/>
    <col min="13576" max="13576" width="17.28515625" style="1" customWidth="1"/>
    <col min="13577" max="13824" width="9.140625" style="1"/>
    <col min="13825" max="13825" width="32.7109375" style="1" customWidth="1"/>
    <col min="13826" max="13826" width="7.7109375" style="1" customWidth="1"/>
    <col min="13827" max="13827" width="8" style="1" customWidth="1"/>
    <col min="13828" max="13828" width="8.140625" style="1" customWidth="1"/>
    <col min="13829" max="13829" width="9.42578125" style="1" customWidth="1"/>
    <col min="13830" max="13830" width="7.7109375" style="1" customWidth="1"/>
    <col min="13831" max="13831" width="8.42578125" style="1" customWidth="1"/>
    <col min="13832" max="13832" width="17.28515625" style="1" customWidth="1"/>
    <col min="13833" max="14080" width="9.140625" style="1"/>
    <col min="14081" max="14081" width="32.7109375" style="1" customWidth="1"/>
    <col min="14082" max="14082" width="7.7109375" style="1" customWidth="1"/>
    <col min="14083" max="14083" width="8" style="1" customWidth="1"/>
    <col min="14084" max="14084" width="8.140625" style="1" customWidth="1"/>
    <col min="14085" max="14085" width="9.42578125" style="1" customWidth="1"/>
    <col min="14086" max="14086" width="7.7109375" style="1" customWidth="1"/>
    <col min="14087" max="14087" width="8.42578125" style="1" customWidth="1"/>
    <col min="14088" max="14088" width="17.28515625" style="1" customWidth="1"/>
    <col min="14089" max="14336" width="9.140625" style="1"/>
    <col min="14337" max="14337" width="32.7109375" style="1" customWidth="1"/>
    <col min="14338" max="14338" width="7.7109375" style="1" customWidth="1"/>
    <col min="14339" max="14339" width="8" style="1" customWidth="1"/>
    <col min="14340" max="14340" width="8.140625" style="1" customWidth="1"/>
    <col min="14341" max="14341" width="9.42578125" style="1" customWidth="1"/>
    <col min="14342" max="14342" width="7.7109375" style="1" customWidth="1"/>
    <col min="14343" max="14343" width="8.42578125" style="1" customWidth="1"/>
    <col min="14344" max="14344" width="17.28515625" style="1" customWidth="1"/>
    <col min="14345" max="14592" width="9.140625" style="1"/>
    <col min="14593" max="14593" width="32.7109375" style="1" customWidth="1"/>
    <col min="14594" max="14594" width="7.7109375" style="1" customWidth="1"/>
    <col min="14595" max="14595" width="8" style="1" customWidth="1"/>
    <col min="14596" max="14596" width="8.140625" style="1" customWidth="1"/>
    <col min="14597" max="14597" width="9.42578125" style="1" customWidth="1"/>
    <col min="14598" max="14598" width="7.7109375" style="1" customWidth="1"/>
    <col min="14599" max="14599" width="8.42578125" style="1" customWidth="1"/>
    <col min="14600" max="14600" width="17.28515625" style="1" customWidth="1"/>
    <col min="14601" max="14848" width="9.140625" style="1"/>
    <col min="14849" max="14849" width="32.7109375" style="1" customWidth="1"/>
    <col min="14850" max="14850" width="7.7109375" style="1" customWidth="1"/>
    <col min="14851" max="14851" width="8" style="1" customWidth="1"/>
    <col min="14852" max="14852" width="8.140625" style="1" customWidth="1"/>
    <col min="14853" max="14853" width="9.42578125" style="1" customWidth="1"/>
    <col min="14854" max="14854" width="7.7109375" style="1" customWidth="1"/>
    <col min="14855" max="14855" width="8.42578125" style="1" customWidth="1"/>
    <col min="14856" max="14856" width="17.28515625" style="1" customWidth="1"/>
    <col min="14857" max="15104" width="9.140625" style="1"/>
    <col min="15105" max="15105" width="32.7109375" style="1" customWidth="1"/>
    <col min="15106" max="15106" width="7.7109375" style="1" customWidth="1"/>
    <col min="15107" max="15107" width="8" style="1" customWidth="1"/>
    <col min="15108" max="15108" width="8.140625" style="1" customWidth="1"/>
    <col min="15109" max="15109" width="9.42578125" style="1" customWidth="1"/>
    <col min="15110" max="15110" width="7.7109375" style="1" customWidth="1"/>
    <col min="15111" max="15111" width="8.42578125" style="1" customWidth="1"/>
    <col min="15112" max="15112" width="17.28515625" style="1" customWidth="1"/>
    <col min="15113" max="15360" width="9.140625" style="1"/>
    <col min="15361" max="15361" width="32.7109375" style="1" customWidth="1"/>
    <col min="15362" max="15362" width="7.7109375" style="1" customWidth="1"/>
    <col min="15363" max="15363" width="8" style="1" customWidth="1"/>
    <col min="15364" max="15364" width="8.140625" style="1" customWidth="1"/>
    <col min="15365" max="15365" width="9.42578125" style="1" customWidth="1"/>
    <col min="15366" max="15366" width="7.7109375" style="1" customWidth="1"/>
    <col min="15367" max="15367" width="8.42578125" style="1" customWidth="1"/>
    <col min="15368" max="15368" width="17.28515625" style="1" customWidth="1"/>
    <col min="15369" max="15616" width="9.140625" style="1"/>
    <col min="15617" max="15617" width="32.7109375" style="1" customWidth="1"/>
    <col min="15618" max="15618" width="7.7109375" style="1" customWidth="1"/>
    <col min="15619" max="15619" width="8" style="1" customWidth="1"/>
    <col min="15620" max="15620" width="8.140625" style="1" customWidth="1"/>
    <col min="15621" max="15621" width="9.42578125" style="1" customWidth="1"/>
    <col min="15622" max="15622" width="7.7109375" style="1" customWidth="1"/>
    <col min="15623" max="15623" width="8.42578125" style="1" customWidth="1"/>
    <col min="15624" max="15624" width="17.28515625" style="1" customWidth="1"/>
    <col min="15625" max="15872" width="9.140625" style="1"/>
    <col min="15873" max="15873" width="32.7109375" style="1" customWidth="1"/>
    <col min="15874" max="15874" width="7.7109375" style="1" customWidth="1"/>
    <col min="15875" max="15875" width="8" style="1" customWidth="1"/>
    <col min="15876" max="15876" width="8.140625" style="1" customWidth="1"/>
    <col min="15877" max="15877" width="9.42578125" style="1" customWidth="1"/>
    <col min="15878" max="15878" width="7.7109375" style="1" customWidth="1"/>
    <col min="15879" max="15879" width="8.42578125" style="1" customWidth="1"/>
    <col min="15880" max="15880" width="17.28515625" style="1" customWidth="1"/>
    <col min="15881" max="16128" width="9.140625" style="1"/>
    <col min="16129" max="16129" width="32.7109375" style="1" customWidth="1"/>
    <col min="16130" max="16130" width="7.7109375" style="1" customWidth="1"/>
    <col min="16131" max="16131" width="8" style="1" customWidth="1"/>
    <col min="16132" max="16132" width="8.140625" style="1" customWidth="1"/>
    <col min="16133" max="16133" width="9.42578125" style="1" customWidth="1"/>
    <col min="16134" max="16134" width="7.7109375" style="1" customWidth="1"/>
    <col min="16135" max="16135" width="8.42578125" style="1" customWidth="1"/>
    <col min="16136" max="16136" width="17.28515625" style="1" customWidth="1"/>
    <col min="16137" max="16384" width="9.140625" style="1"/>
  </cols>
  <sheetData>
    <row r="1" spans="1:251" ht="12.75" x14ac:dyDescent="0.2">
      <c r="A1" s="108" t="s">
        <v>0</v>
      </c>
      <c r="B1" s="108"/>
      <c r="C1" s="108"/>
      <c r="D1" s="108"/>
      <c r="E1" s="108"/>
      <c r="F1" s="108"/>
      <c r="G1" s="108"/>
      <c r="H1" s="108"/>
    </row>
    <row r="2" spans="1:251" x14ac:dyDescent="0.2">
      <c r="A2" s="104" t="s">
        <v>1</v>
      </c>
      <c r="B2" s="104"/>
      <c r="C2" s="104"/>
      <c r="D2" s="104"/>
      <c r="E2" s="104"/>
      <c r="F2" s="104"/>
      <c r="G2" s="104"/>
      <c r="H2" s="104"/>
    </row>
    <row r="3" spans="1:251" ht="10.5" customHeight="1" x14ac:dyDescent="0.2">
      <c r="A3" s="103" t="s">
        <v>2</v>
      </c>
      <c r="B3" s="104" t="s">
        <v>3</v>
      </c>
      <c r="C3" s="104"/>
      <c r="D3" s="104"/>
      <c r="E3" s="104"/>
      <c r="F3" s="104"/>
      <c r="G3" s="103" t="s">
        <v>4</v>
      </c>
      <c r="H3" s="103" t="s">
        <v>5</v>
      </c>
    </row>
    <row r="4" spans="1:251" ht="11.45" customHeight="1" x14ac:dyDescent="0.2">
      <c r="A4" s="103"/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103"/>
      <c r="H4" s="103"/>
    </row>
    <row r="5" spans="1:251" x14ac:dyDescent="0.2">
      <c r="A5" s="103" t="s">
        <v>11</v>
      </c>
      <c r="B5" s="103"/>
      <c r="C5" s="106"/>
      <c r="D5" s="106"/>
      <c r="E5" s="106"/>
      <c r="F5" s="106"/>
      <c r="G5" s="103"/>
      <c r="H5" s="103"/>
    </row>
    <row r="6" spans="1:251" x14ac:dyDescent="0.2">
      <c r="A6" s="112" t="s">
        <v>230</v>
      </c>
      <c r="B6" s="113"/>
      <c r="C6" s="113"/>
      <c r="D6" s="113"/>
      <c r="E6" s="113"/>
      <c r="F6" s="113"/>
      <c r="G6" s="113"/>
      <c r="H6" s="114"/>
    </row>
    <row r="7" spans="1:251" ht="12.75" customHeight="1" x14ac:dyDescent="0.2">
      <c r="A7" s="6" t="s">
        <v>26</v>
      </c>
      <c r="B7" s="18">
        <v>200</v>
      </c>
      <c r="C7" s="11">
        <v>1.2</v>
      </c>
      <c r="D7" s="11">
        <v>5.2</v>
      </c>
      <c r="E7" s="11">
        <v>6.5</v>
      </c>
      <c r="F7" s="11">
        <v>77.010000000000005</v>
      </c>
      <c r="G7" s="19" t="s">
        <v>27</v>
      </c>
      <c r="H7" s="20" t="s">
        <v>28</v>
      </c>
    </row>
    <row r="8" spans="1:251" s="69" customFormat="1" ht="22.5" x14ac:dyDescent="0.25">
      <c r="A8" s="6" t="s">
        <v>183</v>
      </c>
      <c r="B8" s="7">
        <v>100</v>
      </c>
      <c r="C8" s="4">
        <v>8.7100000000000009</v>
      </c>
      <c r="D8" s="4">
        <v>9.68</v>
      </c>
      <c r="E8" s="4">
        <v>58.08</v>
      </c>
      <c r="F8" s="4">
        <v>361.74</v>
      </c>
      <c r="G8" s="7" t="s">
        <v>184</v>
      </c>
      <c r="H8" s="9" t="s">
        <v>185</v>
      </c>
    </row>
    <row r="9" spans="1:251" x14ac:dyDescent="0.2">
      <c r="A9" s="6" t="s">
        <v>38</v>
      </c>
      <c r="B9" s="7">
        <v>200</v>
      </c>
      <c r="C9" s="30">
        <v>0.15</v>
      </c>
      <c r="D9" s="30">
        <v>0.06</v>
      </c>
      <c r="E9" s="30">
        <v>20.65</v>
      </c>
      <c r="F9" s="30">
        <v>82.9</v>
      </c>
      <c r="G9" s="4" t="s">
        <v>39</v>
      </c>
      <c r="H9" s="9" t="s">
        <v>40</v>
      </c>
    </row>
    <row r="10" spans="1:251" x14ac:dyDescent="0.2">
      <c r="A10" s="3" t="s">
        <v>41</v>
      </c>
      <c r="B10" s="10">
        <v>20</v>
      </c>
      <c r="C10" s="11">
        <v>1.3</v>
      </c>
      <c r="D10" s="11">
        <v>0.2</v>
      </c>
      <c r="E10" s="11">
        <v>8.6</v>
      </c>
      <c r="F10" s="11">
        <v>43</v>
      </c>
      <c r="G10" s="19">
        <v>11</v>
      </c>
      <c r="H10" s="6" t="s">
        <v>42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ht="11.45" customHeight="1" x14ac:dyDescent="0.2">
      <c r="A11" s="16" t="s">
        <v>24</v>
      </c>
      <c r="B11" s="2">
        <f>SUM(B6:B10)</f>
        <v>520</v>
      </c>
      <c r="C11" s="17">
        <f>SUM(C6:C10)</f>
        <v>11.360000000000001</v>
      </c>
      <c r="D11" s="17">
        <f>SUM(D6:D10)</f>
        <v>15.139999999999999</v>
      </c>
      <c r="E11" s="17">
        <f>SUM(E6:E10)</f>
        <v>93.829999999999984</v>
      </c>
      <c r="F11" s="17">
        <f>SUM(F6:F10)</f>
        <v>564.65</v>
      </c>
      <c r="G11" s="2"/>
      <c r="H11" s="6"/>
    </row>
    <row r="12" spans="1:251" ht="11.45" customHeight="1" x14ac:dyDescent="0.2">
      <c r="A12" s="115" t="s">
        <v>231</v>
      </c>
      <c r="B12" s="116"/>
      <c r="C12" s="116"/>
      <c r="D12" s="116"/>
      <c r="E12" s="116"/>
      <c r="F12" s="116"/>
      <c r="G12" s="116"/>
      <c r="H12" s="118"/>
    </row>
    <row r="13" spans="1:251" ht="12" customHeight="1" x14ac:dyDescent="0.2">
      <c r="A13" s="6" t="s">
        <v>29</v>
      </c>
      <c r="B13" s="7">
        <v>90</v>
      </c>
      <c r="C13" s="4">
        <v>14.68</v>
      </c>
      <c r="D13" s="4">
        <v>9.98</v>
      </c>
      <c r="E13" s="4">
        <v>11.03</v>
      </c>
      <c r="F13" s="4">
        <v>180.7</v>
      </c>
      <c r="G13" s="7" t="s">
        <v>30</v>
      </c>
      <c r="H13" s="9" t="s">
        <v>31</v>
      </c>
    </row>
    <row r="14" spans="1:251" ht="12" customHeight="1" x14ac:dyDescent="0.2">
      <c r="A14" s="9" t="s">
        <v>35</v>
      </c>
      <c r="B14" s="7">
        <v>150</v>
      </c>
      <c r="C14" s="22">
        <v>3.06</v>
      </c>
      <c r="D14" s="22">
        <v>4.8</v>
      </c>
      <c r="E14" s="22">
        <v>20.440000000000001</v>
      </c>
      <c r="F14" s="22">
        <v>137.25</v>
      </c>
      <c r="G14" s="7" t="s">
        <v>36</v>
      </c>
      <c r="H14" s="9" t="s">
        <v>37</v>
      </c>
    </row>
    <row r="15" spans="1:251" s="69" customFormat="1" ht="10.5" customHeight="1" x14ac:dyDescent="0.25">
      <c r="A15" s="9" t="s">
        <v>21</v>
      </c>
      <c r="B15" s="15">
        <v>215</v>
      </c>
      <c r="C15" s="7">
        <v>7.0000000000000007E-2</v>
      </c>
      <c r="D15" s="7">
        <v>0.02</v>
      </c>
      <c r="E15" s="73">
        <v>15</v>
      </c>
      <c r="F15" s="7">
        <v>60</v>
      </c>
      <c r="G15" s="74" t="s">
        <v>22</v>
      </c>
      <c r="H15" s="63" t="s">
        <v>23</v>
      </c>
    </row>
    <row r="16" spans="1:251" x14ac:dyDescent="0.2">
      <c r="A16" s="3" t="s">
        <v>193</v>
      </c>
      <c r="B16" s="28">
        <v>20</v>
      </c>
      <c r="C16" s="4">
        <f>3.2/2</f>
        <v>1.6</v>
      </c>
      <c r="D16" s="4">
        <f>0.4/2</f>
        <v>0.2</v>
      </c>
      <c r="E16" s="4">
        <f>20.4/2</f>
        <v>10.199999999999999</v>
      </c>
      <c r="F16" s="4">
        <v>50</v>
      </c>
      <c r="G16" s="73" t="s">
        <v>69</v>
      </c>
      <c r="H16" s="9" t="s">
        <v>45</v>
      </c>
    </row>
    <row r="17" spans="1:256" ht="11.45" customHeight="1" x14ac:dyDescent="0.2">
      <c r="A17" s="16" t="s">
        <v>24</v>
      </c>
      <c r="B17" s="2">
        <f>SUM(B12:B16)</f>
        <v>475</v>
      </c>
      <c r="C17" s="17">
        <f>SUM(C12:C16)</f>
        <v>19.41</v>
      </c>
      <c r="D17" s="17">
        <f>SUM(D12:D16)</f>
        <v>15</v>
      </c>
      <c r="E17" s="17">
        <f>SUM(E12:E16)</f>
        <v>56.67</v>
      </c>
      <c r="F17" s="17">
        <f>SUM(F12:F16)</f>
        <v>427.95</v>
      </c>
      <c r="G17" s="2"/>
      <c r="H17" s="6"/>
    </row>
    <row r="18" spans="1:256" x14ac:dyDescent="0.2">
      <c r="A18" s="115" t="s">
        <v>232</v>
      </c>
      <c r="B18" s="116"/>
      <c r="C18" s="116"/>
      <c r="D18" s="116"/>
      <c r="E18" s="116"/>
      <c r="F18" s="116"/>
      <c r="G18" s="116"/>
      <c r="H18" s="118"/>
    </row>
    <row r="19" spans="1:256" s="69" customFormat="1" ht="22.5" customHeight="1" x14ac:dyDescent="0.25">
      <c r="A19" s="6" t="s">
        <v>183</v>
      </c>
      <c r="B19" s="7">
        <v>100</v>
      </c>
      <c r="C19" s="4">
        <v>8.7100000000000009</v>
      </c>
      <c r="D19" s="4">
        <v>9.68</v>
      </c>
      <c r="E19" s="4">
        <v>58.08</v>
      </c>
      <c r="F19" s="4">
        <v>361.74</v>
      </c>
      <c r="G19" s="7" t="s">
        <v>184</v>
      </c>
      <c r="H19" s="9" t="s">
        <v>185</v>
      </c>
    </row>
    <row r="20" spans="1:256" s="69" customFormat="1" ht="10.5" customHeight="1" x14ac:dyDescent="0.25">
      <c r="A20" s="9" t="s">
        <v>21</v>
      </c>
      <c r="B20" s="15">
        <v>215</v>
      </c>
      <c r="C20" s="7">
        <v>7.0000000000000007E-2</v>
      </c>
      <c r="D20" s="7">
        <v>0.02</v>
      </c>
      <c r="E20" s="73">
        <v>15</v>
      </c>
      <c r="F20" s="7">
        <v>60</v>
      </c>
      <c r="G20" s="74" t="s">
        <v>22</v>
      </c>
      <c r="H20" s="63" t="s">
        <v>23</v>
      </c>
    </row>
    <row r="21" spans="1:256" x14ac:dyDescent="0.2">
      <c r="A21" s="75" t="s">
        <v>24</v>
      </c>
      <c r="B21" s="76">
        <f>SUM(B19:B20)</f>
        <v>315</v>
      </c>
      <c r="C21" s="76">
        <f>SUM(C19:C20)</f>
        <v>8.7800000000000011</v>
      </c>
      <c r="D21" s="76">
        <f>SUM(D19:D20)</f>
        <v>9.6999999999999993</v>
      </c>
      <c r="E21" s="76">
        <f>SUM(E19:E20)</f>
        <v>73.08</v>
      </c>
      <c r="F21" s="76">
        <f>SUM(F19:F20)</f>
        <v>421.74</v>
      </c>
      <c r="G21" s="77"/>
      <c r="H21" s="7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</row>
    <row r="22" spans="1:256" x14ac:dyDescent="0.2">
      <c r="A22" s="104" t="s">
        <v>47</v>
      </c>
      <c r="B22" s="104"/>
      <c r="C22" s="104"/>
      <c r="D22" s="104"/>
      <c r="E22" s="104"/>
      <c r="F22" s="104"/>
      <c r="G22" s="104"/>
      <c r="H22" s="104"/>
    </row>
    <row r="23" spans="1:256" x14ac:dyDescent="0.2">
      <c r="A23" s="103" t="s">
        <v>2</v>
      </c>
      <c r="B23" s="104" t="s">
        <v>3</v>
      </c>
      <c r="C23" s="104"/>
      <c r="D23" s="104"/>
      <c r="E23" s="104"/>
      <c r="F23" s="104"/>
      <c r="G23" s="103" t="s">
        <v>4</v>
      </c>
      <c r="H23" s="103" t="s">
        <v>5</v>
      </c>
    </row>
    <row r="24" spans="1:256" ht="12" customHeight="1" x14ac:dyDescent="0.2">
      <c r="A24" s="103"/>
      <c r="B24" s="2" t="s">
        <v>6</v>
      </c>
      <c r="C24" s="2" t="s">
        <v>7</v>
      </c>
      <c r="D24" s="2" t="s">
        <v>8</v>
      </c>
      <c r="E24" s="2" t="s">
        <v>9</v>
      </c>
      <c r="F24" s="2" t="s">
        <v>10</v>
      </c>
      <c r="G24" s="103"/>
      <c r="H24" s="103"/>
    </row>
    <row r="25" spans="1:256" x14ac:dyDescent="0.2">
      <c r="A25" s="112" t="s">
        <v>230</v>
      </c>
      <c r="B25" s="113"/>
      <c r="C25" s="113"/>
      <c r="D25" s="113"/>
      <c r="E25" s="113"/>
      <c r="F25" s="113"/>
      <c r="G25" s="113"/>
      <c r="H25" s="114"/>
    </row>
    <row r="26" spans="1:256" ht="12" customHeight="1" x14ac:dyDescent="0.2">
      <c r="A26" s="6" t="s">
        <v>57</v>
      </c>
      <c r="B26" s="10">
        <v>200</v>
      </c>
      <c r="C26" s="11">
        <v>1.4</v>
      </c>
      <c r="D26" s="11">
        <v>5.2</v>
      </c>
      <c r="E26" s="11">
        <v>10.31</v>
      </c>
      <c r="F26" s="11">
        <v>94.8</v>
      </c>
      <c r="G26" s="19" t="s">
        <v>58</v>
      </c>
      <c r="H26" s="13" t="s">
        <v>59</v>
      </c>
    </row>
    <row r="27" spans="1:256" s="25" customFormat="1" x14ac:dyDescent="0.2">
      <c r="A27" s="3" t="s">
        <v>190</v>
      </c>
      <c r="B27" s="4">
        <v>100</v>
      </c>
      <c r="C27" s="5">
        <v>8.64</v>
      </c>
      <c r="D27" s="5">
        <v>9.85</v>
      </c>
      <c r="E27" s="5">
        <v>45.53</v>
      </c>
      <c r="F27" s="5">
        <v>292.98</v>
      </c>
      <c r="G27" s="4" t="s">
        <v>191</v>
      </c>
      <c r="H27" s="6" t="s">
        <v>192</v>
      </c>
    </row>
    <row r="28" spans="1:256" x14ac:dyDescent="0.2">
      <c r="A28" s="6" t="s">
        <v>66</v>
      </c>
      <c r="B28" s="7">
        <v>200</v>
      </c>
      <c r="C28" s="4">
        <v>0.76</v>
      </c>
      <c r="D28" s="4">
        <v>0.04</v>
      </c>
      <c r="E28" s="4">
        <v>20.22</v>
      </c>
      <c r="F28" s="4">
        <v>85.51</v>
      </c>
      <c r="G28" s="4" t="s">
        <v>67</v>
      </c>
      <c r="H28" s="9" t="s">
        <v>68</v>
      </c>
    </row>
    <row r="29" spans="1:256" x14ac:dyDescent="0.2">
      <c r="A29" s="3" t="s">
        <v>41</v>
      </c>
      <c r="B29" s="10">
        <v>20</v>
      </c>
      <c r="C29" s="11">
        <v>1.3</v>
      </c>
      <c r="D29" s="11">
        <v>0.2</v>
      </c>
      <c r="E29" s="11">
        <v>8.6</v>
      </c>
      <c r="F29" s="11">
        <v>43</v>
      </c>
      <c r="G29" s="19">
        <v>11</v>
      </c>
      <c r="H29" s="6" t="s">
        <v>42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</row>
    <row r="30" spans="1:256" x14ac:dyDescent="0.2">
      <c r="A30" s="16" t="s">
        <v>24</v>
      </c>
      <c r="B30" s="2">
        <f>SUM(B26:B29)</f>
        <v>520</v>
      </c>
      <c r="C30" s="17">
        <f>SUM(C26:C29)</f>
        <v>12.100000000000001</v>
      </c>
      <c r="D30" s="17">
        <f>SUM(D26:D29)</f>
        <v>15.29</v>
      </c>
      <c r="E30" s="17">
        <f>SUM(E26:E29)</f>
        <v>84.66</v>
      </c>
      <c r="F30" s="17">
        <f>SUM(F26:F29)</f>
        <v>516.29</v>
      </c>
      <c r="G30" s="2"/>
      <c r="H30" s="6"/>
    </row>
    <row r="31" spans="1:256" x14ac:dyDescent="0.2">
      <c r="A31" s="115" t="s">
        <v>231</v>
      </c>
      <c r="B31" s="116"/>
      <c r="C31" s="117"/>
      <c r="D31" s="117"/>
      <c r="E31" s="117"/>
      <c r="F31" s="117"/>
      <c r="G31" s="116"/>
      <c r="H31" s="118"/>
    </row>
    <row r="32" spans="1:256" s="25" customFormat="1" x14ac:dyDescent="0.2">
      <c r="A32" s="9" t="s">
        <v>233</v>
      </c>
      <c r="B32" s="28">
        <v>90</v>
      </c>
      <c r="C32" s="11">
        <v>17.8</v>
      </c>
      <c r="D32" s="11">
        <v>7.8</v>
      </c>
      <c r="E32" s="11">
        <v>2.4</v>
      </c>
      <c r="F32" s="11">
        <v>148.9</v>
      </c>
      <c r="G32" s="12" t="s">
        <v>234</v>
      </c>
      <c r="H32" s="6" t="s">
        <v>235</v>
      </c>
    </row>
    <row r="33" spans="1:256" x14ac:dyDescent="0.2">
      <c r="A33" s="6" t="s">
        <v>63</v>
      </c>
      <c r="B33" s="7">
        <v>150</v>
      </c>
      <c r="C33" s="15">
        <v>5.52</v>
      </c>
      <c r="D33" s="15">
        <v>4.51</v>
      </c>
      <c r="E33" s="15">
        <v>26.45</v>
      </c>
      <c r="F33" s="15">
        <v>168.45</v>
      </c>
      <c r="G33" s="7" t="s">
        <v>64</v>
      </c>
      <c r="H33" s="6" t="s">
        <v>65</v>
      </c>
    </row>
    <row r="34" spans="1:256" s="69" customFormat="1" ht="10.5" customHeight="1" x14ac:dyDescent="0.25">
      <c r="A34" s="9" t="s">
        <v>21</v>
      </c>
      <c r="B34" s="15">
        <v>215</v>
      </c>
      <c r="C34" s="7">
        <v>7.0000000000000007E-2</v>
      </c>
      <c r="D34" s="7">
        <v>0.02</v>
      </c>
      <c r="E34" s="73">
        <v>15</v>
      </c>
      <c r="F34" s="7">
        <v>60</v>
      </c>
      <c r="G34" s="74" t="s">
        <v>22</v>
      </c>
      <c r="H34" s="63" t="s">
        <v>23</v>
      </c>
    </row>
    <row r="35" spans="1:256" x14ac:dyDescent="0.2">
      <c r="A35" s="3" t="s">
        <v>193</v>
      </c>
      <c r="B35" s="28">
        <v>20</v>
      </c>
      <c r="C35" s="4">
        <f>3.2/2</f>
        <v>1.6</v>
      </c>
      <c r="D35" s="4">
        <f>0.4/2</f>
        <v>0.2</v>
      </c>
      <c r="E35" s="4">
        <f>20.4/2</f>
        <v>10.199999999999999</v>
      </c>
      <c r="F35" s="4">
        <v>50</v>
      </c>
      <c r="G35" s="73" t="s">
        <v>69</v>
      </c>
      <c r="H35" s="9" t="s">
        <v>45</v>
      </c>
    </row>
    <row r="36" spans="1:256" ht="11.45" customHeight="1" x14ac:dyDescent="0.2">
      <c r="A36" s="16" t="s">
        <v>24</v>
      </c>
      <c r="B36" s="2">
        <f>SUM(B31:B35)</f>
        <v>475</v>
      </c>
      <c r="C36" s="17">
        <f>SUM(C31:C35)</f>
        <v>24.990000000000002</v>
      </c>
      <c r="D36" s="17">
        <f>SUM(D31:D35)</f>
        <v>12.529999999999998</v>
      </c>
      <c r="E36" s="17">
        <f>SUM(E31:E35)</f>
        <v>54.05</v>
      </c>
      <c r="F36" s="17">
        <f>SUM(F31:F35)</f>
        <v>427.35</v>
      </c>
      <c r="G36" s="2"/>
      <c r="H36" s="6"/>
    </row>
    <row r="37" spans="1:256" x14ac:dyDescent="0.2">
      <c r="A37" s="115" t="s">
        <v>232</v>
      </c>
      <c r="B37" s="116"/>
      <c r="C37" s="116"/>
      <c r="D37" s="116"/>
      <c r="E37" s="116"/>
      <c r="F37" s="116"/>
      <c r="G37" s="116"/>
      <c r="H37" s="118"/>
    </row>
    <row r="38" spans="1:256" s="25" customFormat="1" x14ac:dyDescent="0.2">
      <c r="A38" s="3" t="s">
        <v>190</v>
      </c>
      <c r="B38" s="4">
        <v>100</v>
      </c>
      <c r="C38" s="5">
        <v>8.64</v>
      </c>
      <c r="D38" s="5">
        <v>9.85</v>
      </c>
      <c r="E38" s="5">
        <v>45.53</v>
      </c>
      <c r="F38" s="5">
        <v>292.98</v>
      </c>
      <c r="G38" s="4" t="s">
        <v>191</v>
      </c>
      <c r="H38" s="6" t="s">
        <v>192</v>
      </c>
    </row>
    <row r="39" spans="1:256" s="69" customFormat="1" ht="10.5" customHeight="1" x14ac:dyDescent="0.25">
      <c r="A39" s="9" t="s">
        <v>21</v>
      </c>
      <c r="B39" s="15">
        <v>215</v>
      </c>
      <c r="C39" s="7">
        <v>7.0000000000000007E-2</v>
      </c>
      <c r="D39" s="7">
        <v>0.02</v>
      </c>
      <c r="E39" s="73">
        <v>15</v>
      </c>
      <c r="F39" s="7">
        <v>60</v>
      </c>
      <c r="G39" s="74" t="s">
        <v>22</v>
      </c>
      <c r="H39" s="63" t="s">
        <v>23</v>
      </c>
    </row>
    <row r="40" spans="1:256" x14ac:dyDescent="0.2">
      <c r="A40" s="75" t="s">
        <v>24</v>
      </c>
      <c r="B40" s="76">
        <f>SUM(B38:B39)</f>
        <v>315</v>
      </c>
      <c r="C40" s="76">
        <f>SUM(C38:C39)</f>
        <v>8.7100000000000009</v>
      </c>
      <c r="D40" s="76">
        <f>SUM(D38:D39)</f>
        <v>9.8699999999999992</v>
      </c>
      <c r="E40" s="76">
        <f>SUM(E38:E39)</f>
        <v>60.53</v>
      </c>
      <c r="F40" s="76">
        <f>SUM(F38:F39)</f>
        <v>352.98</v>
      </c>
      <c r="G40" s="77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</row>
    <row r="41" spans="1:256" x14ac:dyDescent="0.2">
      <c r="A41" s="104" t="s">
        <v>70</v>
      </c>
      <c r="B41" s="104"/>
      <c r="C41" s="104"/>
      <c r="D41" s="104"/>
      <c r="E41" s="104"/>
      <c r="F41" s="104"/>
      <c r="G41" s="104"/>
      <c r="H41" s="104"/>
    </row>
    <row r="42" spans="1:256" x14ac:dyDescent="0.2">
      <c r="A42" s="103" t="s">
        <v>2</v>
      </c>
      <c r="B42" s="104" t="s">
        <v>3</v>
      </c>
      <c r="C42" s="104"/>
      <c r="D42" s="104"/>
      <c r="E42" s="104"/>
      <c r="F42" s="104"/>
      <c r="G42" s="103" t="s">
        <v>4</v>
      </c>
      <c r="H42" s="103" t="s">
        <v>5</v>
      </c>
    </row>
    <row r="43" spans="1:256" ht="11.45" customHeight="1" x14ac:dyDescent="0.2">
      <c r="A43" s="103"/>
      <c r="B43" s="2" t="s">
        <v>6</v>
      </c>
      <c r="C43" s="2" t="s">
        <v>7</v>
      </c>
      <c r="D43" s="2" t="s">
        <v>8</v>
      </c>
      <c r="E43" s="2" t="s">
        <v>9</v>
      </c>
      <c r="F43" s="2" t="s">
        <v>10</v>
      </c>
      <c r="G43" s="103"/>
      <c r="H43" s="103"/>
    </row>
    <row r="44" spans="1:256" ht="12" customHeight="1" x14ac:dyDescent="0.2">
      <c r="A44" s="112" t="s">
        <v>230</v>
      </c>
      <c r="B44" s="113"/>
      <c r="C44" s="113"/>
      <c r="D44" s="113"/>
      <c r="E44" s="113"/>
      <c r="F44" s="113"/>
      <c r="G44" s="113"/>
      <c r="H44" s="114"/>
    </row>
    <row r="45" spans="1:256" ht="12.75" customHeight="1" x14ac:dyDescent="0.2">
      <c r="A45" s="6" t="s">
        <v>74</v>
      </c>
      <c r="B45" s="4">
        <v>200</v>
      </c>
      <c r="C45" s="30">
        <v>1.38</v>
      </c>
      <c r="D45" s="30">
        <v>5.2</v>
      </c>
      <c r="E45" s="30">
        <v>8.92</v>
      </c>
      <c r="F45" s="30">
        <v>88.2</v>
      </c>
      <c r="G45" s="4" t="s">
        <v>75</v>
      </c>
      <c r="H45" s="20" t="s">
        <v>76</v>
      </c>
    </row>
    <row r="46" spans="1:256" s="69" customFormat="1" x14ac:dyDescent="0.25">
      <c r="A46" s="6" t="s">
        <v>195</v>
      </c>
      <c r="B46" s="80">
        <v>80</v>
      </c>
      <c r="C46" s="46">
        <v>7.5</v>
      </c>
      <c r="D46" s="46">
        <v>11.9</v>
      </c>
      <c r="E46" s="46">
        <v>40.9</v>
      </c>
      <c r="F46" s="46">
        <f>376*0.8</f>
        <v>300.8</v>
      </c>
      <c r="G46" s="29" t="s">
        <v>196</v>
      </c>
      <c r="H46" s="9" t="s">
        <v>197</v>
      </c>
    </row>
    <row r="47" spans="1:256" x14ac:dyDescent="0.2">
      <c r="A47" s="6" t="s">
        <v>80</v>
      </c>
      <c r="B47" s="7">
        <v>200</v>
      </c>
      <c r="C47" s="15">
        <v>0</v>
      </c>
      <c r="D47" s="15">
        <v>0</v>
      </c>
      <c r="E47" s="15">
        <v>19.97</v>
      </c>
      <c r="F47" s="15">
        <v>76</v>
      </c>
      <c r="G47" s="7" t="s">
        <v>81</v>
      </c>
      <c r="H47" s="9" t="s">
        <v>82</v>
      </c>
    </row>
    <row r="48" spans="1:256" x14ac:dyDescent="0.2">
      <c r="A48" s="3" t="s">
        <v>41</v>
      </c>
      <c r="B48" s="10">
        <v>20</v>
      </c>
      <c r="C48" s="11">
        <v>1.3</v>
      </c>
      <c r="D48" s="11">
        <v>0.2</v>
      </c>
      <c r="E48" s="11">
        <v>8.6</v>
      </c>
      <c r="F48" s="11">
        <v>43</v>
      </c>
      <c r="G48" s="19">
        <v>11</v>
      </c>
      <c r="H48" s="6" t="s">
        <v>42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</row>
    <row r="49" spans="1:256" x14ac:dyDescent="0.2">
      <c r="A49" s="16" t="s">
        <v>24</v>
      </c>
      <c r="B49" s="2">
        <f>SUM(B45:B48)</f>
        <v>500</v>
      </c>
      <c r="C49" s="17">
        <f>SUM(C45:C48)</f>
        <v>10.18</v>
      </c>
      <c r="D49" s="17">
        <f>SUM(D45:D48)</f>
        <v>17.3</v>
      </c>
      <c r="E49" s="17">
        <f>SUM(E45:E48)</f>
        <v>78.389999999999986</v>
      </c>
      <c r="F49" s="17">
        <f>SUM(F45:F48)</f>
        <v>508</v>
      </c>
      <c r="G49" s="2"/>
      <c r="H49" s="6"/>
    </row>
    <row r="50" spans="1:256" x14ac:dyDescent="0.2">
      <c r="A50" s="115" t="s">
        <v>231</v>
      </c>
      <c r="B50" s="116"/>
      <c r="C50" s="117"/>
      <c r="D50" s="117"/>
      <c r="E50" s="117"/>
      <c r="F50" s="117"/>
      <c r="G50" s="116"/>
      <c r="H50" s="118"/>
    </row>
    <row r="51" spans="1:256" ht="12" customHeight="1" x14ac:dyDescent="0.2">
      <c r="A51" s="6" t="s">
        <v>77</v>
      </c>
      <c r="B51" s="28">
        <v>250</v>
      </c>
      <c r="C51" s="11">
        <v>18.64</v>
      </c>
      <c r="D51" s="11">
        <v>15.04</v>
      </c>
      <c r="E51" s="11">
        <v>54.74</v>
      </c>
      <c r="F51" s="11">
        <v>425.32</v>
      </c>
      <c r="G51" s="19" t="s">
        <v>78</v>
      </c>
      <c r="H51" s="9" t="s">
        <v>79</v>
      </c>
    </row>
    <row r="52" spans="1:256" s="69" customFormat="1" ht="10.5" customHeight="1" x14ac:dyDescent="0.25">
      <c r="A52" s="9" t="s">
        <v>21</v>
      </c>
      <c r="B52" s="15">
        <v>215</v>
      </c>
      <c r="C52" s="7">
        <v>7.0000000000000007E-2</v>
      </c>
      <c r="D52" s="7">
        <v>0.02</v>
      </c>
      <c r="E52" s="73">
        <v>15</v>
      </c>
      <c r="F52" s="7">
        <v>60</v>
      </c>
      <c r="G52" s="74" t="s">
        <v>22</v>
      </c>
      <c r="H52" s="63" t="s">
        <v>23</v>
      </c>
    </row>
    <row r="53" spans="1:256" x14ac:dyDescent="0.2">
      <c r="A53" s="3" t="s">
        <v>193</v>
      </c>
      <c r="B53" s="28">
        <v>20</v>
      </c>
      <c r="C53" s="4">
        <f>3.2/2</f>
        <v>1.6</v>
      </c>
      <c r="D53" s="4">
        <f>0.4/2</f>
        <v>0.2</v>
      </c>
      <c r="E53" s="4">
        <f>20.4/2</f>
        <v>10.199999999999999</v>
      </c>
      <c r="F53" s="4">
        <v>50</v>
      </c>
      <c r="G53" s="73" t="s">
        <v>69</v>
      </c>
      <c r="H53" s="9" t="s">
        <v>45</v>
      </c>
    </row>
    <row r="54" spans="1:256" x14ac:dyDescent="0.2">
      <c r="A54" s="16" t="s">
        <v>24</v>
      </c>
      <c r="B54" s="2">
        <f>SUM(B51:B53)</f>
        <v>485</v>
      </c>
      <c r="C54" s="2">
        <f t="shared" ref="C54:F54" si="0">SUM(C51:C53)</f>
        <v>20.310000000000002</v>
      </c>
      <c r="D54" s="2">
        <f t="shared" si="0"/>
        <v>15.259999999999998</v>
      </c>
      <c r="E54" s="2">
        <f t="shared" si="0"/>
        <v>79.940000000000012</v>
      </c>
      <c r="F54" s="2">
        <f t="shared" si="0"/>
        <v>535.31999999999994</v>
      </c>
      <c r="G54" s="2"/>
      <c r="H54" s="6"/>
    </row>
    <row r="55" spans="1:256" x14ac:dyDescent="0.2">
      <c r="A55" s="115" t="s">
        <v>232</v>
      </c>
      <c r="B55" s="116"/>
      <c r="C55" s="116"/>
      <c r="D55" s="116"/>
      <c r="E55" s="116"/>
      <c r="F55" s="116"/>
      <c r="G55" s="116"/>
      <c r="H55" s="118"/>
    </row>
    <row r="56" spans="1:256" s="69" customFormat="1" x14ac:dyDescent="0.25">
      <c r="A56" s="6" t="s">
        <v>195</v>
      </c>
      <c r="B56" s="80">
        <v>100</v>
      </c>
      <c r="C56" s="46">
        <v>9.42</v>
      </c>
      <c r="D56" s="46">
        <v>14.84</v>
      </c>
      <c r="E56" s="46">
        <v>51.16</v>
      </c>
      <c r="F56" s="46">
        <v>376</v>
      </c>
      <c r="G56" s="29" t="s">
        <v>196</v>
      </c>
      <c r="H56" s="9" t="s">
        <v>197</v>
      </c>
    </row>
    <row r="57" spans="1:256" s="69" customFormat="1" ht="10.5" customHeight="1" x14ac:dyDescent="0.25">
      <c r="A57" s="9" t="s">
        <v>21</v>
      </c>
      <c r="B57" s="15">
        <v>215</v>
      </c>
      <c r="C57" s="7">
        <v>7.0000000000000007E-2</v>
      </c>
      <c r="D57" s="7">
        <v>0.02</v>
      </c>
      <c r="E57" s="73">
        <v>15</v>
      </c>
      <c r="F57" s="7">
        <v>60</v>
      </c>
      <c r="G57" s="74" t="s">
        <v>22</v>
      </c>
      <c r="H57" s="63" t="s">
        <v>23</v>
      </c>
    </row>
    <row r="58" spans="1:256" x14ac:dyDescent="0.2">
      <c r="A58" s="75" t="s">
        <v>24</v>
      </c>
      <c r="B58" s="76">
        <f>SUM(B56:B57)</f>
        <v>315</v>
      </c>
      <c r="C58" s="76">
        <f>SUM(C56:C57)</f>
        <v>9.49</v>
      </c>
      <c r="D58" s="76">
        <f>SUM(D56:D57)</f>
        <v>14.86</v>
      </c>
      <c r="E58" s="76">
        <f>SUM(E56:E57)</f>
        <v>66.16</v>
      </c>
      <c r="F58" s="76">
        <f>SUM(F56:F57)</f>
        <v>436</v>
      </c>
      <c r="G58" s="77"/>
      <c r="H58" s="78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79"/>
      <c r="HQ58" s="79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79"/>
      <c r="IF58" s="79"/>
      <c r="IG58" s="79"/>
      <c r="IH58" s="79"/>
      <c r="II58" s="79"/>
      <c r="IJ58" s="79"/>
      <c r="IK58" s="79"/>
      <c r="IL58" s="79"/>
      <c r="IM58" s="79"/>
      <c r="IN58" s="79"/>
      <c r="IO58" s="79"/>
      <c r="IP58" s="79"/>
      <c r="IQ58" s="79"/>
      <c r="IR58" s="79"/>
      <c r="IS58" s="79"/>
      <c r="IT58" s="79"/>
      <c r="IU58" s="79"/>
      <c r="IV58" s="79"/>
    </row>
    <row r="59" spans="1:256" x14ac:dyDescent="0.2">
      <c r="A59" s="104" t="s">
        <v>83</v>
      </c>
      <c r="B59" s="104"/>
      <c r="C59" s="104"/>
      <c r="D59" s="104"/>
      <c r="E59" s="104"/>
      <c r="F59" s="104"/>
      <c r="G59" s="104"/>
      <c r="H59" s="104"/>
    </row>
    <row r="60" spans="1:256" x14ac:dyDescent="0.2">
      <c r="A60" s="103" t="s">
        <v>2</v>
      </c>
      <c r="B60" s="104" t="s">
        <v>3</v>
      </c>
      <c r="C60" s="104"/>
      <c r="D60" s="104"/>
      <c r="E60" s="104"/>
      <c r="F60" s="104"/>
      <c r="G60" s="103" t="s">
        <v>4</v>
      </c>
      <c r="H60" s="103" t="s">
        <v>5</v>
      </c>
    </row>
    <row r="61" spans="1:256" ht="11.45" customHeight="1" x14ac:dyDescent="0.2">
      <c r="A61" s="103"/>
      <c r="B61" s="2" t="s">
        <v>6</v>
      </c>
      <c r="C61" s="2" t="s">
        <v>7</v>
      </c>
      <c r="D61" s="2" t="s">
        <v>8</v>
      </c>
      <c r="E61" s="2" t="s">
        <v>9</v>
      </c>
      <c r="F61" s="2" t="s">
        <v>10</v>
      </c>
      <c r="G61" s="103"/>
      <c r="H61" s="103"/>
    </row>
    <row r="62" spans="1:256" x14ac:dyDescent="0.2">
      <c r="A62" s="112" t="s">
        <v>230</v>
      </c>
      <c r="B62" s="113"/>
      <c r="C62" s="113"/>
      <c r="D62" s="113"/>
      <c r="E62" s="113"/>
      <c r="F62" s="113"/>
      <c r="G62" s="113"/>
      <c r="H62" s="114"/>
    </row>
    <row r="63" spans="1:256" ht="12" customHeight="1" x14ac:dyDescent="0.2">
      <c r="A63" s="6" t="s">
        <v>90</v>
      </c>
      <c r="B63" s="4">
        <v>200</v>
      </c>
      <c r="C63" s="4">
        <v>4.4000000000000004</v>
      </c>
      <c r="D63" s="4">
        <v>4.2</v>
      </c>
      <c r="E63" s="4">
        <v>13.2</v>
      </c>
      <c r="F63" s="4">
        <v>118.6</v>
      </c>
      <c r="G63" s="4" t="s">
        <v>91</v>
      </c>
      <c r="H63" s="13" t="s">
        <v>92</v>
      </c>
    </row>
    <row r="64" spans="1:256" s="69" customFormat="1" x14ac:dyDescent="0.2">
      <c r="A64" s="45" t="s">
        <v>223</v>
      </c>
      <c r="B64" s="10">
        <v>100</v>
      </c>
      <c r="C64" s="5">
        <v>8.5</v>
      </c>
      <c r="D64" s="5">
        <v>7.98</v>
      </c>
      <c r="E64" s="46">
        <v>38.880000000000003</v>
      </c>
      <c r="F64" s="46">
        <v>244.8</v>
      </c>
      <c r="G64" s="81" t="s">
        <v>200</v>
      </c>
      <c r="H64" s="82" t="s">
        <v>201</v>
      </c>
    </row>
    <row r="65" spans="1:256" x14ac:dyDescent="0.2">
      <c r="A65" s="20" t="s">
        <v>99</v>
      </c>
      <c r="B65" s="7">
        <v>200</v>
      </c>
      <c r="C65" s="4">
        <v>0.1</v>
      </c>
      <c r="D65" s="4">
        <v>0.1</v>
      </c>
      <c r="E65" s="4">
        <v>15.9</v>
      </c>
      <c r="F65" s="4">
        <v>65</v>
      </c>
      <c r="G65" s="7">
        <v>492</v>
      </c>
      <c r="H65" s="9" t="s">
        <v>100</v>
      </c>
    </row>
    <row r="66" spans="1:256" x14ac:dyDescent="0.2">
      <c r="A66" s="3" t="s">
        <v>41</v>
      </c>
      <c r="B66" s="10">
        <v>20</v>
      </c>
      <c r="C66" s="11">
        <v>1.3</v>
      </c>
      <c r="D66" s="11">
        <v>0.2</v>
      </c>
      <c r="E66" s="11">
        <v>8.6</v>
      </c>
      <c r="F66" s="11">
        <v>43</v>
      </c>
      <c r="G66" s="19">
        <v>11</v>
      </c>
      <c r="H66" s="6" t="s">
        <v>42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</row>
    <row r="67" spans="1:256" x14ac:dyDescent="0.2">
      <c r="A67" s="16" t="s">
        <v>24</v>
      </c>
      <c r="B67" s="2">
        <f>SUM(B63:B66)</f>
        <v>520</v>
      </c>
      <c r="C67" s="2">
        <f>SUM(C63:C66)</f>
        <v>14.3</v>
      </c>
      <c r="D67" s="2">
        <f>SUM(D63:D66)</f>
        <v>12.479999999999999</v>
      </c>
      <c r="E67" s="2">
        <f>SUM(E63:E66)</f>
        <v>76.58</v>
      </c>
      <c r="F67" s="2">
        <f>SUM(F63:F66)</f>
        <v>471.4</v>
      </c>
      <c r="G67" s="2"/>
      <c r="H67" s="6"/>
    </row>
    <row r="68" spans="1:256" x14ac:dyDescent="0.2">
      <c r="A68" s="115" t="s">
        <v>231</v>
      </c>
      <c r="B68" s="116"/>
      <c r="C68" s="117"/>
      <c r="D68" s="117"/>
      <c r="E68" s="117"/>
      <c r="F68" s="117"/>
      <c r="G68" s="116"/>
      <c r="H68" s="118"/>
    </row>
    <row r="69" spans="1:256" x14ac:dyDescent="0.2">
      <c r="A69" s="3" t="s">
        <v>93</v>
      </c>
      <c r="B69" s="7">
        <v>90</v>
      </c>
      <c r="C69" s="4">
        <v>11.52</v>
      </c>
      <c r="D69" s="4">
        <v>13</v>
      </c>
      <c r="E69" s="4">
        <v>4.05</v>
      </c>
      <c r="F69" s="4">
        <v>189.6</v>
      </c>
      <c r="G69" s="7" t="s">
        <v>94</v>
      </c>
      <c r="H69" s="6" t="s">
        <v>95</v>
      </c>
    </row>
    <row r="70" spans="1:256" ht="12" customHeight="1" x14ac:dyDescent="0.2">
      <c r="A70" s="3" t="s">
        <v>96</v>
      </c>
      <c r="B70" s="4">
        <v>150</v>
      </c>
      <c r="C70" s="4">
        <v>8.6</v>
      </c>
      <c r="D70" s="4">
        <v>6.09</v>
      </c>
      <c r="E70" s="4">
        <v>38.64</v>
      </c>
      <c r="F70" s="4">
        <v>243.75</v>
      </c>
      <c r="G70" s="7" t="s">
        <v>97</v>
      </c>
      <c r="H70" s="9" t="s">
        <v>98</v>
      </c>
    </row>
    <row r="71" spans="1:256" s="69" customFormat="1" ht="10.5" customHeight="1" x14ac:dyDescent="0.25">
      <c r="A71" s="9" t="s">
        <v>21</v>
      </c>
      <c r="B71" s="15">
        <v>215</v>
      </c>
      <c r="C71" s="7">
        <v>7.0000000000000007E-2</v>
      </c>
      <c r="D71" s="7">
        <v>0.02</v>
      </c>
      <c r="E71" s="73">
        <v>15</v>
      </c>
      <c r="F71" s="7">
        <v>60</v>
      </c>
      <c r="G71" s="74" t="s">
        <v>22</v>
      </c>
      <c r="H71" s="63" t="s">
        <v>23</v>
      </c>
    </row>
    <row r="72" spans="1:256" x14ac:dyDescent="0.2">
      <c r="A72" s="3" t="s">
        <v>193</v>
      </c>
      <c r="B72" s="28">
        <v>20</v>
      </c>
      <c r="C72" s="4">
        <f>3.2/2</f>
        <v>1.6</v>
      </c>
      <c r="D72" s="4">
        <f>0.4/2</f>
        <v>0.2</v>
      </c>
      <c r="E72" s="4">
        <f>20.4/2</f>
        <v>10.199999999999999</v>
      </c>
      <c r="F72" s="4">
        <v>50</v>
      </c>
      <c r="G72" s="73" t="s">
        <v>69</v>
      </c>
      <c r="H72" s="9" t="s">
        <v>45</v>
      </c>
    </row>
    <row r="73" spans="1:256" x14ac:dyDescent="0.2">
      <c r="A73" s="16" t="s">
        <v>24</v>
      </c>
      <c r="B73" s="2">
        <f>SUM(B69:B72)</f>
        <v>475</v>
      </c>
      <c r="C73" s="17">
        <f>SUM(C69:C72)</f>
        <v>21.79</v>
      </c>
      <c r="D73" s="17">
        <f>SUM(D69:D72)</f>
        <v>19.309999999999999</v>
      </c>
      <c r="E73" s="17">
        <f>SUM(E69:E72)</f>
        <v>67.89</v>
      </c>
      <c r="F73" s="17">
        <f>SUM(F69:F72)</f>
        <v>543.35</v>
      </c>
      <c r="G73" s="2"/>
      <c r="H73" s="6"/>
    </row>
    <row r="74" spans="1:256" x14ac:dyDescent="0.2">
      <c r="A74" s="115" t="s">
        <v>232</v>
      </c>
      <c r="B74" s="116"/>
      <c r="C74" s="116"/>
      <c r="D74" s="116"/>
      <c r="E74" s="116"/>
      <c r="F74" s="116"/>
      <c r="G74" s="116"/>
      <c r="H74" s="118"/>
    </row>
    <row r="75" spans="1:256" s="69" customFormat="1" x14ac:dyDescent="0.2">
      <c r="A75" s="45" t="s">
        <v>223</v>
      </c>
      <c r="B75" s="10">
        <v>100</v>
      </c>
      <c r="C75" s="5">
        <v>8.5</v>
      </c>
      <c r="D75" s="5">
        <v>7.98</v>
      </c>
      <c r="E75" s="46">
        <v>38.880000000000003</v>
      </c>
      <c r="F75" s="46">
        <v>244.8</v>
      </c>
      <c r="G75" s="81" t="s">
        <v>200</v>
      </c>
      <c r="H75" s="82" t="s">
        <v>201</v>
      </c>
    </row>
    <row r="76" spans="1:256" s="69" customFormat="1" ht="10.5" customHeight="1" x14ac:dyDescent="0.25">
      <c r="A76" s="9" t="s">
        <v>21</v>
      </c>
      <c r="B76" s="15">
        <v>215</v>
      </c>
      <c r="C76" s="7">
        <v>7.0000000000000007E-2</v>
      </c>
      <c r="D76" s="7">
        <v>0.02</v>
      </c>
      <c r="E76" s="73">
        <v>15</v>
      </c>
      <c r="F76" s="7">
        <v>60</v>
      </c>
      <c r="G76" s="74" t="s">
        <v>22</v>
      </c>
      <c r="H76" s="63" t="s">
        <v>23</v>
      </c>
    </row>
    <row r="77" spans="1:256" x14ac:dyDescent="0.2">
      <c r="A77" s="75" t="s">
        <v>24</v>
      </c>
      <c r="B77" s="76">
        <f>SUM(B75:B76)</f>
        <v>315</v>
      </c>
      <c r="C77" s="76">
        <f>SUM(C75:C76)</f>
        <v>8.57</v>
      </c>
      <c r="D77" s="76">
        <f>SUM(D75:D76)</f>
        <v>8</v>
      </c>
      <c r="E77" s="76">
        <f>SUM(E75:E76)</f>
        <v>53.88</v>
      </c>
      <c r="F77" s="76">
        <f>SUM(F75:F76)</f>
        <v>304.8</v>
      </c>
      <c r="G77" s="77"/>
      <c r="H77" s="78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  <c r="IS77" s="79"/>
      <c r="IT77" s="79"/>
      <c r="IU77" s="79"/>
      <c r="IV77" s="79"/>
    </row>
    <row r="78" spans="1:256" x14ac:dyDescent="0.2">
      <c r="A78" s="104" t="s">
        <v>101</v>
      </c>
      <c r="B78" s="104"/>
      <c r="C78" s="104"/>
      <c r="D78" s="104"/>
      <c r="E78" s="104"/>
      <c r="F78" s="104"/>
      <c r="G78" s="104"/>
      <c r="H78" s="104"/>
    </row>
    <row r="79" spans="1:256" x14ac:dyDescent="0.2">
      <c r="A79" s="103" t="s">
        <v>2</v>
      </c>
      <c r="B79" s="104" t="s">
        <v>3</v>
      </c>
      <c r="C79" s="104"/>
      <c r="D79" s="104"/>
      <c r="E79" s="104"/>
      <c r="F79" s="104"/>
      <c r="G79" s="103" t="s">
        <v>4</v>
      </c>
      <c r="H79" s="103" t="s">
        <v>5</v>
      </c>
    </row>
    <row r="80" spans="1:256" ht="11.45" customHeight="1" x14ac:dyDescent="0.2">
      <c r="A80" s="103"/>
      <c r="B80" s="2" t="s">
        <v>6</v>
      </c>
      <c r="C80" s="2" t="s">
        <v>7</v>
      </c>
      <c r="D80" s="2" t="s">
        <v>8</v>
      </c>
      <c r="E80" s="2" t="s">
        <v>9</v>
      </c>
      <c r="F80" s="2" t="s">
        <v>10</v>
      </c>
      <c r="G80" s="103"/>
      <c r="H80" s="103"/>
    </row>
    <row r="81" spans="1:256" x14ac:dyDescent="0.2">
      <c r="A81" s="112" t="s">
        <v>230</v>
      </c>
      <c r="B81" s="113"/>
      <c r="C81" s="113"/>
      <c r="D81" s="113"/>
      <c r="E81" s="113"/>
      <c r="F81" s="113"/>
      <c r="G81" s="113"/>
      <c r="H81" s="114"/>
    </row>
    <row r="82" spans="1:256" ht="12.75" customHeight="1" x14ac:dyDescent="0.2">
      <c r="A82" s="6" t="s">
        <v>104</v>
      </c>
      <c r="B82" s="7">
        <v>200</v>
      </c>
      <c r="C82" s="30">
        <v>1.62</v>
      </c>
      <c r="D82" s="30">
        <v>2.19</v>
      </c>
      <c r="E82" s="30">
        <v>12.81</v>
      </c>
      <c r="F82" s="30">
        <v>77.13</v>
      </c>
      <c r="G82" s="4" t="s">
        <v>105</v>
      </c>
      <c r="H82" s="9" t="s">
        <v>106</v>
      </c>
    </row>
    <row r="83" spans="1:256" s="69" customFormat="1" x14ac:dyDescent="0.25">
      <c r="A83" s="9" t="s">
        <v>203</v>
      </c>
      <c r="B83" s="72">
        <v>80</v>
      </c>
      <c r="C83" s="46">
        <v>10.199999999999999</v>
      </c>
      <c r="D83" s="46">
        <v>11.3</v>
      </c>
      <c r="E83" s="46">
        <v>30.1</v>
      </c>
      <c r="F83" s="46">
        <v>266.39999999999998</v>
      </c>
      <c r="G83" s="29" t="s">
        <v>204</v>
      </c>
      <c r="H83" s="9" t="s">
        <v>205</v>
      </c>
    </row>
    <row r="84" spans="1:256" x14ac:dyDescent="0.2">
      <c r="A84" s="6" t="s">
        <v>38</v>
      </c>
      <c r="B84" s="7">
        <v>200</v>
      </c>
      <c r="C84" s="26">
        <v>0.15</v>
      </c>
      <c r="D84" s="26">
        <v>0.06</v>
      </c>
      <c r="E84" s="26">
        <v>20.65</v>
      </c>
      <c r="F84" s="26">
        <v>82.9</v>
      </c>
      <c r="G84" s="4" t="s">
        <v>39</v>
      </c>
      <c r="H84" s="9" t="s">
        <v>40</v>
      </c>
    </row>
    <row r="85" spans="1:256" x14ac:dyDescent="0.2">
      <c r="A85" s="3" t="s">
        <v>41</v>
      </c>
      <c r="B85" s="10">
        <v>20</v>
      </c>
      <c r="C85" s="11">
        <v>1.3</v>
      </c>
      <c r="D85" s="11">
        <v>0.2</v>
      </c>
      <c r="E85" s="11">
        <v>8.6</v>
      </c>
      <c r="F85" s="11">
        <v>43</v>
      </c>
      <c r="G85" s="19">
        <v>11</v>
      </c>
      <c r="H85" s="6" t="s">
        <v>42</v>
      </c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</row>
    <row r="86" spans="1:256" x14ac:dyDescent="0.2">
      <c r="A86" s="16" t="s">
        <v>24</v>
      </c>
      <c r="B86" s="2">
        <f>SUM(B82:B85)</f>
        <v>500</v>
      </c>
      <c r="C86" s="2">
        <f>SUM(C82:C85)</f>
        <v>13.270000000000001</v>
      </c>
      <c r="D86" s="2">
        <f>SUM(D82:D85)</f>
        <v>13.75</v>
      </c>
      <c r="E86" s="2">
        <f>SUM(E82:E85)</f>
        <v>72.16</v>
      </c>
      <c r="F86" s="2">
        <f>SUM(F82:F85)</f>
        <v>469.42999999999995</v>
      </c>
      <c r="G86" s="2"/>
      <c r="H86" s="6"/>
    </row>
    <row r="87" spans="1:256" x14ac:dyDescent="0.2">
      <c r="A87" s="115" t="s">
        <v>231</v>
      </c>
      <c r="B87" s="116"/>
      <c r="C87" s="117"/>
      <c r="D87" s="117"/>
      <c r="E87" s="117"/>
      <c r="F87" s="117"/>
      <c r="G87" s="116"/>
      <c r="H87" s="118"/>
    </row>
    <row r="88" spans="1:256" ht="12" customHeight="1" x14ac:dyDescent="0.2">
      <c r="A88" s="6" t="s">
        <v>107</v>
      </c>
      <c r="B88" s="28">
        <v>90</v>
      </c>
      <c r="C88" s="11">
        <v>11.8</v>
      </c>
      <c r="D88" s="11">
        <v>13.7</v>
      </c>
      <c r="E88" s="11">
        <v>11.3</v>
      </c>
      <c r="F88" s="11">
        <v>233.6</v>
      </c>
      <c r="G88" s="19" t="s">
        <v>108</v>
      </c>
      <c r="H88" s="31" t="s">
        <v>109</v>
      </c>
    </row>
    <row r="89" spans="1:256" ht="12" customHeight="1" x14ac:dyDescent="0.2">
      <c r="A89" s="9" t="s">
        <v>35</v>
      </c>
      <c r="B89" s="7">
        <v>150</v>
      </c>
      <c r="C89" s="71">
        <v>3.06</v>
      </c>
      <c r="D89" s="71">
        <v>4.8</v>
      </c>
      <c r="E89" s="71">
        <v>20.440000000000001</v>
      </c>
      <c r="F89" s="71">
        <v>137.25</v>
      </c>
      <c r="G89" s="7" t="s">
        <v>36</v>
      </c>
      <c r="H89" s="9" t="s">
        <v>37</v>
      </c>
    </row>
    <row r="90" spans="1:256" s="69" customFormat="1" ht="10.5" customHeight="1" x14ac:dyDescent="0.25">
      <c r="A90" s="9" t="s">
        <v>21</v>
      </c>
      <c r="B90" s="15">
        <v>215</v>
      </c>
      <c r="C90" s="7">
        <v>7.0000000000000007E-2</v>
      </c>
      <c r="D90" s="7">
        <v>0.02</v>
      </c>
      <c r="E90" s="73">
        <v>15</v>
      </c>
      <c r="F90" s="7">
        <v>60</v>
      </c>
      <c r="G90" s="74" t="s">
        <v>22</v>
      </c>
      <c r="H90" s="63" t="s">
        <v>23</v>
      </c>
    </row>
    <row r="91" spans="1:256" x14ac:dyDescent="0.2">
      <c r="A91" s="3" t="s">
        <v>193</v>
      </c>
      <c r="B91" s="28">
        <v>20</v>
      </c>
      <c r="C91" s="4">
        <f>3.2/2</f>
        <v>1.6</v>
      </c>
      <c r="D91" s="4">
        <f>0.4/2</f>
        <v>0.2</v>
      </c>
      <c r="E91" s="4">
        <f>20.4/2</f>
        <v>10.199999999999999</v>
      </c>
      <c r="F91" s="4">
        <v>50</v>
      </c>
      <c r="G91" s="73" t="s">
        <v>69</v>
      </c>
      <c r="H91" s="9" t="s">
        <v>45</v>
      </c>
    </row>
    <row r="92" spans="1:256" x14ac:dyDescent="0.2">
      <c r="A92" s="16" t="s">
        <v>24</v>
      </c>
      <c r="B92" s="2">
        <f>SUM(B88:B91)</f>
        <v>475</v>
      </c>
      <c r="C92" s="17">
        <f>SUM(C88:C91)</f>
        <v>16.53</v>
      </c>
      <c r="D92" s="17">
        <f>SUM(D88:D91)</f>
        <v>18.72</v>
      </c>
      <c r="E92" s="17">
        <f>SUM(E88:E91)</f>
        <v>56.94</v>
      </c>
      <c r="F92" s="17">
        <f>SUM(F88:F91)</f>
        <v>480.85</v>
      </c>
      <c r="G92" s="2"/>
      <c r="H92" s="6"/>
    </row>
    <row r="93" spans="1:256" x14ac:dyDescent="0.2">
      <c r="A93" s="115" t="s">
        <v>232</v>
      </c>
      <c r="B93" s="116"/>
      <c r="C93" s="116"/>
      <c r="D93" s="116"/>
      <c r="E93" s="116"/>
      <c r="F93" s="116"/>
      <c r="G93" s="116"/>
      <c r="H93" s="118"/>
    </row>
    <row r="94" spans="1:256" s="69" customFormat="1" x14ac:dyDescent="0.25">
      <c r="A94" s="9" t="s">
        <v>203</v>
      </c>
      <c r="B94" s="80">
        <v>100</v>
      </c>
      <c r="C94" s="83">
        <v>12.78</v>
      </c>
      <c r="D94" s="83">
        <v>14.16</v>
      </c>
      <c r="E94" s="83">
        <v>37.659999999999997</v>
      </c>
      <c r="F94" s="83">
        <v>333</v>
      </c>
      <c r="G94" s="29" t="s">
        <v>204</v>
      </c>
      <c r="H94" s="9" t="s">
        <v>205</v>
      </c>
    </row>
    <row r="95" spans="1:256" s="69" customFormat="1" ht="10.5" customHeight="1" x14ac:dyDescent="0.25">
      <c r="A95" s="9" t="s">
        <v>21</v>
      </c>
      <c r="B95" s="15">
        <v>215</v>
      </c>
      <c r="C95" s="7">
        <v>7.0000000000000007E-2</v>
      </c>
      <c r="D95" s="7">
        <v>0.02</v>
      </c>
      <c r="E95" s="73">
        <v>15</v>
      </c>
      <c r="F95" s="7">
        <v>60</v>
      </c>
      <c r="G95" s="74" t="s">
        <v>22</v>
      </c>
      <c r="H95" s="63" t="s">
        <v>23</v>
      </c>
    </row>
    <row r="96" spans="1:256" x14ac:dyDescent="0.2">
      <c r="A96" s="75" t="s">
        <v>24</v>
      </c>
      <c r="B96" s="76">
        <f>SUM(B94:B95)</f>
        <v>315</v>
      </c>
      <c r="C96" s="76">
        <f>SUM(C94:C95)</f>
        <v>12.85</v>
      </c>
      <c r="D96" s="76">
        <f>SUM(D94:D95)</f>
        <v>14.18</v>
      </c>
      <c r="E96" s="76">
        <f>SUM(E94:E95)</f>
        <v>52.66</v>
      </c>
      <c r="F96" s="76">
        <f>SUM(F94:F95)</f>
        <v>393</v>
      </c>
      <c r="G96" s="77"/>
      <c r="H96" s="78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  <c r="IR96" s="79"/>
      <c r="IS96" s="79"/>
      <c r="IT96" s="79"/>
      <c r="IU96" s="79"/>
      <c r="IV96" s="79"/>
    </row>
    <row r="97" spans="1:251" x14ac:dyDescent="0.2">
      <c r="A97" s="104" t="s">
        <v>112</v>
      </c>
      <c r="B97" s="104"/>
      <c r="C97" s="104"/>
      <c r="D97" s="104"/>
      <c r="E97" s="104"/>
      <c r="F97" s="104"/>
      <c r="G97" s="104"/>
      <c r="H97" s="104"/>
    </row>
    <row r="98" spans="1:251" x14ac:dyDescent="0.2">
      <c r="A98" s="103" t="s">
        <v>2</v>
      </c>
      <c r="B98" s="104" t="s">
        <v>3</v>
      </c>
      <c r="C98" s="104"/>
      <c r="D98" s="104"/>
      <c r="E98" s="104"/>
      <c r="F98" s="104"/>
      <c r="G98" s="103" t="s">
        <v>4</v>
      </c>
      <c r="H98" s="103" t="s">
        <v>5</v>
      </c>
    </row>
    <row r="99" spans="1:251" ht="11.45" customHeight="1" x14ac:dyDescent="0.2">
      <c r="A99" s="103"/>
      <c r="B99" s="2" t="s">
        <v>6</v>
      </c>
      <c r="C99" s="2" t="s">
        <v>7</v>
      </c>
      <c r="D99" s="2" t="s">
        <v>8</v>
      </c>
      <c r="E99" s="2" t="s">
        <v>9</v>
      </c>
      <c r="F99" s="2" t="s">
        <v>10</v>
      </c>
      <c r="G99" s="103"/>
      <c r="H99" s="103"/>
    </row>
    <row r="100" spans="1:251" x14ac:dyDescent="0.2">
      <c r="A100" s="112" t="s">
        <v>230</v>
      </c>
      <c r="B100" s="113"/>
      <c r="C100" s="113"/>
      <c r="D100" s="113"/>
      <c r="E100" s="113"/>
      <c r="F100" s="113"/>
      <c r="G100" s="113"/>
      <c r="H100" s="114"/>
    </row>
    <row r="101" spans="1:251" s="35" customFormat="1" x14ac:dyDescent="0.2">
      <c r="A101" s="32" t="s">
        <v>119</v>
      </c>
      <c r="B101" s="33">
        <v>200</v>
      </c>
      <c r="C101" s="34">
        <v>1.56</v>
      </c>
      <c r="D101" s="34">
        <v>5.2</v>
      </c>
      <c r="E101" s="34">
        <v>8.6</v>
      </c>
      <c r="F101" s="34">
        <v>87.89</v>
      </c>
      <c r="G101" s="12" t="s">
        <v>120</v>
      </c>
      <c r="H101" s="13" t="s">
        <v>121</v>
      </c>
    </row>
    <row r="102" spans="1:251" x14ac:dyDescent="0.2">
      <c r="A102" s="6" t="s">
        <v>207</v>
      </c>
      <c r="B102" s="28">
        <v>100</v>
      </c>
      <c r="C102" s="11">
        <v>8.3800000000000008</v>
      </c>
      <c r="D102" s="11">
        <v>10.37</v>
      </c>
      <c r="E102" s="11">
        <v>42.19</v>
      </c>
      <c r="F102" s="11">
        <v>209.84</v>
      </c>
      <c r="G102" s="7" t="s">
        <v>208</v>
      </c>
      <c r="H102" s="31" t="s">
        <v>209</v>
      </c>
    </row>
    <row r="103" spans="1:251" x14ac:dyDescent="0.2">
      <c r="A103" s="6" t="s">
        <v>154</v>
      </c>
      <c r="B103" s="7">
        <v>200</v>
      </c>
      <c r="C103" s="5">
        <v>0.16</v>
      </c>
      <c r="D103" s="5">
        <v>0.16</v>
      </c>
      <c r="E103" s="5">
        <v>27.88</v>
      </c>
      <c r="F103" s="5">
        <v>114.6</v>
      </c>
      <c r="G103" s="4" t="s">
        <v>155</v>
      </c>
      <c r="H103" s="9" t="s">
        <v>156</v>
      </c>
    </row>
    <row r="104" spans="1:251" x14ac:dyDescent="0.2">
      <c r="A104" s="3" t="s">
        <v>41</v>
      </c>
      <c r="B104" s="10">
        <v>20</v>
      </c>
      <c r="C104" s="11">
        <v>1.3</v>
      </c>
      <c r="D104" s="11">
        <v>0.2</v>
      </c>
      <c r="E104" s="11">
        <v>8.6</v>
      </c>
      <c r="F104" s="11">
        <v>43</v>
      </c>
      <c r="G104" s="19">
        <v>11</v>
      </c>
      <c r="H104" s="6" t="s">
        <v>42</v>
      </c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</row>
    <row r="105" spans="1:251" x14ac:dyDescent="0.2">
      <c r="A105" s="16" t="s">
        <v>24</v>
      </c>
      <c r="B105" s="2">
        <f>SUM(B101:B104)</f>
        <v>520</v>
      </c>
      <c r="C105" s="17">
        <f>SUM(C101:C104)</f>
        <v>11.400000000000002</v>
      </c>
      <c r="D105" s="17">
        <f>SUM(D101:D104)</f>
        <v>15.93</v>
      </c>
      <c r="E105" s="17">
        <f>SUM(E101:E104)</f>
        <v>87.27</v>
      </c>
      <c r="F105" s="17">
        <f>SUM(F101:F104)</f>
        <v>455.33000000000004</v>
      </c>
      <c r="G105" s="2"/>
      <c r="H105" s="6"/>
    </row>
    <row r="106" spans="1:251" x14ac:dyDescent="0.2">
      <c r="A106" s="115" t="s">
        <v>231</v>
      </c>
      <c r="B106" s="116"/>
      <c r="C106" s="117"/>
      <c r="D106" s="117"/>
      <c r="E106" s="117"/>
      <c r="F106" s="117"/>
      <c r="G106" s="116"/>
      <c r="H106" s="118"/>
    </row>
    <row r="107" spans="1:251" x14ac:dyDescent="0.2">
      <c r="A107" s="41" t="s">
        <v>265</v>
      </c>
      <c r="B107" s="28">
        <v>90</v>
      </c>
      <c r="C107" s="11">
        <v>14.8</v>
      </c>
      <c r="D107" s="11">
        <v>15.8</v>
      </c>
      <c r="E107" s="11">
        <v>7.5</v>
      </c>
      <c r="F107" s="11">
        <v>235.2</v>
      </c>
      <c r="G107" s="19" t="s">
        <v>264</v>
      </c>
      <c r="H107" s="31" t="s">
        <v>145</v>
      </c>
    </row>
    <row r="108" spans="1:251" s="25" customFormat="1" ht="23.25" customHeight="1" x14ac:dyDescent="0.2">
      <c r="A108" s="6" t="s">
        <v>125</v>
      </c>
      <c r="B108" s="7">
        <v>150</v>
      </c>
      <c r="C108" s="36">
        <v>3.65</v>
      </c>
      <c r="D108" s="36">
        <v>5.37</v>
      </c>
      <c r="E108" s="36">
        <v>36.68</v>
      </c>
      <c r="F108" s="36">
        <v>209.7</v>
      </c>
      <c r="G108" s="7" t="s">
        <v>126</v>
      </c>
      <c r="H108" s="6" t="s">
        <v>127</v>
      </c>
    </row>
    <row r="109" spans="1:251" s="69" customFormat="1" ht="10.5" customHeight="1" x14ac:dyDescent="0.25">
      <c r="A109" s="9" t="s">
        <v>21</v>
      </c>
      <c r="B109" s="15">
        <v>215</v>
      </c>
      <c r="C109" s="7">
        <v>7.0000000000000007E-2</v>
      </c>
      <c r="D109" s="7">
        <v>0.02</v>
      </c>
      <c r="E109" s="73">
        <v>15</v>
      </c>
      <c r="F109" s="7">
        <v>60</v>
      </c>
      <c r="G109" s="74" t="s">
        <v>22</v>
      </c>
      <c r="H109" s="63" t="s">
        <v>23</v>
      </c>
    </row>
    <row r="110" spans="1:251" x14ac:dyDescent="0.2">
      <c r="A110" s="3" t="s">
        <v>193</v>
      </c>
      <c r="B110" s="28">
        <v>20</v>
      </c>
      <c r="C110" s="4">
        <f>3.2/2</f>
        <v>1.6</v>
      </c>
      <c r="D110" s="4">
        <f>0.4/2</f>
        <v>0.2</v>
      </c>
      <c r="E110" s="4">
        <f>20.4/2</f>
        <v>10.199999999999999</v>
      </c>
      <c r="F110" s="4">
        <v>50</v>
      </c>
      <c r="G110" s="73" t="s">
        <v>69</v>
      </c>
      <c r="H110" s="9" t="s">
        <v>45</v>
      </c>
    </row>
    <row r="111" spans="1:251" x14ac:dyDescent="0.2">
      <c r="A111" s="16" t="s">
        <v>24</v>
      </c>
      <c r="B111" s="2">
        <f>SUM(B107:B110)</f>
        <v>475</v>
      </c>
      <c r="C111" s="17">
        <f>SUM(C107:C110)</f>
        <v>20.12</v>
      </c>
      <c r="D111" s="17">
        <f>SUM(D107:D110)</f>
        <v>21.39</v>
      </c>
      <c r="E111" s="17">
        <f>SUM(E107:E110)</f>
        <v>69.38</v>
      </c>
      <c r="F111" s="17">
        <f>SUM(F107:F110)</f>
        <v>554.9</v>
      </c>
      <c r="G111" s="2"/>
      <c r="H111" s="6"/>
    </row>
    <row r="112" spans="1:251" x14ac:dyDescent="0.2">
      <c r="A112" s="115" t="s">
        <v>232</v>
      </c>
      <c r="B112" s="116"/>
      <c r="C112" s="116"/>
      <c r="D112" s="116"/>
      <c r="E112" s="116"/>
      <c r="F112" s="116"/>
      <c r="G112" s="116"/>
      <c r="H112" s="118"/>
    </row>
    <row r="113" spans="1:256" x14ac:dyDescent="0.2">
      <c r="A113" s="6" t="s">
        <v>207</v>
      </c>
      <c r="B113" s="28">
        <v>100</v>
      </c>
      <c r="C113" s="11">
        <v>8.3800000000000008</v>
      </c>
      <c r="D113" s="11">
        <v>10.37</v>
      </c>
      <c r="E113" s="11">
        <v>42.19</v>
      </c>
      <c r="F113" s="11">
        <v>209.84</v>
      </c>
      <c r="G113" s="7" t="s">
        <v>208</v>
      </c>
      <c r="H113" s="31" t="s">
        <v>209</v>
      </c>
    </row>
    <row r="114" spans="1:256" s="69" customFormat="1" ht="10.5" customHeight="1" x14ac:dyDescent="0.25">
      <c r="A114" s="9" t="s">
        <v>21</v>
      </c>
      <c r="B114" s="15">
        <v>215</v>
      </c>
      <c r="C114" s="7">
        <v>7.0000000000000007E-2</v>
      </c>
      <c r="D114" s="7">
        <v>0.02</v>
      </c>
      <c r="E114" s="73">
        <v>15</v>
      </c>
      <c r="F114" s="7">
        <v>60</v>
      </c>
      <c r="G114" s="74" t="s">
        <v>22</v>
      </c>
      <c r="H114" s="63" t="s">
        <v>23</v>
      </c>
    </row>
    <row r="115" spans="1:256" x14ac:dyDescent="0.2">
      <c r="A115" s="75" t="s">
        <v>24</v>
      </c>
      <c r="B115" s="76">
        <f>SUM(B113:B114)</f>
        <v>315</v>
      </c>
      <c r="C115" s="76">
        <f>SUM(C113:C114)</f>
        <v>8.4500000000000011</v>
      </c>
      <c r="D115" s="76">
        <f>SUM(D113:D114)</f>
        <v>10.389999999999999</v>
      </c>
      <c r="E115" s="76">
        <f>SUM(E113:E114)</f>
        <v>57.19</v>
      </c>
      <c r="F115" s="76">
        <f>SUM(F113:F114)</f>
        <v>269.84000000000003</v>
      </c>
      <c r="G115" s="77"/>
      <c r="H115" s="78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  <c r="EO115" s="79"/>
      <c r="EP115" s="79"/>
      <c r="EQ115" s="79"/>
      <c r="ER115" s="79"/>
      <c r="ES115" s="79"/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  <c r="FF115" s="79"/>
      <c r="FG115" s="79"/>
      <c r="FH115" s="79"/>
      <c r="FI115" s="79"/>
      <c r="FJ115" s="79"/>
      <c r="FK115" s="79"/>
      <c r="FL115" s="79"/>
      <c r="FM115" s="79"/>
      <c r="FN115" s="79"/>
      <c r="FO115" s="79"/>
      <c r="FP115" s="79"/>
      <c r="FQ115" s="79"/>
      <c r="FR115" s="79"/>
      <c r="FS115" s="79"/>
      <c r="FT115" s="79"/>
      <c r="FU115" s="79"/>
      <c r="FV115" s="79"/>
      <c r="FW115" s="79"/>
      <c r="FX115" s="79"/>
      <c r="FY115" s="79"/>
      <c r="FZ115" s="79"/>
      <c r="GA115" s="79"/>
      <c r="GB115" s="79"/>
      <c r="GC115" s="79"/>
      <c r="GD115" s="79"/>
      <c r="GE115" s="79"/>
      <c r="GF115" s="79"/>
      <c r="GG115" s="79"/>
      <c r="GH115" s="79"/>
      <c r="GI115" s="79"/>
      <c r="GJ115" s="79"/>
      <c r="GK115" s="79"/>
      <c r="GL115" s="79"/>
      <c r="GM115" s="79"/>
      <c r="GN115" s="79"/>
      <c r="GO115" s="79"/>
      <c r="GP115" s="79"/>
      <c r="GQ115" s="79"/>
      <c r="GR115" s="79"/>
      <c r="GS115" s="79"/>
      <c r="GT115" s="79"/>
      <c r="GU115" s="79"/>
      <c r="GV115" s="79"/>
      <c r="GW115" s="79"/>
      <c r="GX115" s="79"/>
      <c r="GY115" s="79"/>
      <c r="GZ115" s="79"/>
      <c r="HA115" s="79"/>
      <c r="HB115" s="79"/>
      <c r="HC115" s="79"/>
      <c r="HD115" s="79"/>
      <c r="HE115" s="79"/>
      <c r="HF115" s="79"/>
      <c r="HG115" s="79"/>
      <c r="HH115" s="79"/>
      <c r="HI115" s="79"/>
      <c r="HJ115" s="79"/>
      <c r="HK115" s="79"/>
      <c r="HL115" s="79"/>
      <c r="HM115" s="79"/>
      <c r="HN115" s="79"/>
      <c r="HO115" s="79"/>
      <c r="HP115" s="79"/>
      <c r="HQ115" s="79"/>
      <c r="HR115" s="79"/>
      <c r="HS115" s="79"/>
      <c r="HT115" s="79"/>
      <c r="HU115" s="79"/>
      <c r="HV115" s="79"/>
      <c r="HW115" s="79"/>
      <c r="HX115" s="79"/>
      <c r="HY115" s="79"/>
      <c r="HZ115" s="79"/>
      <c r="IA115" s="79"/>
      <c r="IB115" s="79"/>
      <c r="IC115" s="79"/>
      <c r="ID115" s="79"/>
      <c r="IE115" s="79"/>
      <c r="IF115" s="79"/>
      <c r="IG115" s="79"/>
      <c r="IH115" s="79"/>
      <c r="II115" s="79"/>
      <c r="IJ115" s="79"/>
      <c r="IK115" s="79"/>
      <c r="IL115" s="79"/>
      <c r="IM115" s="79"/>
      <c r="IN115" s="79"/>
      <c r="IO115" s="79"/>
      <c r="IP115" s="79"/>
      <c r="IQ115" s="79"/>
      <c r="IR115" s="79"/>
      <c r="IS115" s="79"/>
      <c r="IT115" s="79"/>
      <c r="IU115" s="79"/>
      <c r="IV115" s="79"/>
    </row>
    <row r="116" spans="1:256" ht="12.75" x14ac:dyDescent="0.2">
      <c r="A116" s="107" t="s">
        <v>132</v>
      </c>
      <c r="B116" s="107"/>
      <c r="C116" s="107"/>
      <c r="D116" s="107"/>
      <c r="E116" s="107"/>
      <c r="F116" s="107"/>
      <c r="G116" s="107"/>
      <c r="H116" s="107"/>
    </row>
    <row r="117" spans="1:256" x14ac:dyDescent="0.2">
      <c r="A117" s="104" t="s">
        <v>1</v>
      </c>
      <c r="B117" s="104"/>
      <c r="C117" s="104"/>
      <c r="D117" s="104"/>
      <c r="E117" s="104"/>
      <c r="F117" s="104"/>
      <c r="G117" s="104"/>
      <c r="H117" s="104"/>
    </row>
    <row r="118" spans="1:256" x14ac:dyDescent="0.2">
      <c r="A118" s="103" t="s">
        <v>2</v>
      </c>
      <c r="B118" s="104" t="s">
        <v>3</v>
      </c>
      <c r="C118" s="104"/>
      <c r="D118" s="104"/>
      <c r="E118" s="104"/>
      <c r="F118" s="104"/>
      <c r="G118" s="103" t="s">
        <v>4</v>
      </c>
      <c r="H118" s="103" t="s">
        <v>5</v>
      </c>
    </row>
    <row r="119" spans="1:256" ht="11.45" customHeight="1" x14ac:dyDescent="0.2">
      <c r="A119" s="103"/>
      <c r="B119" s="2" t="s">
        <v>6</v>
      </c>
      <c r="C119" s="2" t="s">
        <v>7</v>
      </c>
      <c r="D119" s="2" t="s">
        <v>8</v>
      </c>
      <c r="E119" s="2" t="s">
        <v>9</v>
      </c>
      <c r="F119" s="2" t="s">
        <v>10</v>
      </c>
      <c r="G119" s="103"/>
      <c r="H119" s="103"/>
    </row>
    <row r="120" spans="1:256" x14ac:dyDescent="0.2">
      <c r="A120" s="112" t="s">
        <v>230</v>
      </c>
      <c r="B120" s="113"/>
      <c r="C120" s="113"/>
      <c r="D120" s="113"/>
      <c r="E120" s="113"/>
      <c r="F120" s="113"/>
      <c r="G120" s="113"/>
      <c r="H120" s="114"/>
    </row>
    <row r="121" spans="1:256" ht="12.75" customHeight="1" x14ac:dyDescent="0.2">
      <c r="A121" s="6" t="s">
        <v>104</v>
      </c>
      <c r="B121" s="7">
        <v>200</v>
      </c>
      <c r="C121" s="30">
        <v>1.62</v>
      </c>
      <c r="D121" s="30">
        <v>2.2000000000000002</v>
      </c>
      <c r="E121" s="30">
        <v>12.81</v>
      </c>
      <c r="F121" s="30">
        <v>77.13</v>
      </c>
      <c r="G121" s="4" t="s">
        <v>105</v>
      </c>
      <c r="H121" s="9" t="s">
        <v>106</v>
      </c>
    </row>
    <row r="122" spans="1:256" s="69" customFormat="1" ht="23.25" customHeight="1" x14ac:dyDescent="0.25">
      <c r="A122" s="6" t="s">
        <v>183</v>
      </c>
      <c r="B122" s="84">
        <v>100</v>
      </c>
      <c r="C122" s="83">
        <v>8.7100000000000009</v>
      </c>
      <c r="D122" s="83">
        <v>9.68</v>
      </c>
      <c r="E122" s="83">
        <v>58.08</v>
      </c>
      <c r="F122" s="83">
        <v>361.74</v>
      </c>
      <c r="G122" s="85" t="s">
        <v>184</v>
      </c>
      <c r="H122" s="86" t="s">
        <v>185</v>
      </c>
    </row>
    <row r="123" spans="1:256" ht="12" customHeight="1" x14ac:dyDescent="0.2">
      <c r="A123" s="20" t="s">
        <v>210</v>
      </c>
      <c r="B123" s="7">
        <v>200</v>
      </c>
      <c r="C123" s="7">
        <v>0.6</v>
      </c>
      <c r="D123" s="7">
        <v>0.4</v>
      </c>
      <c r="E123" s="7">
        <v>32.6</v>
      </c>
      <c r="F123" s="7">
        <v>136.4</v>
      </c>
      <c r="G123" s="7" t="s">
        <v>211</v>
      </c>
      <c r="H123" s="20" t="s">
        <v>212</v>
      </c>
    </row>
    <row r="124" spans="1:256" x14ac:dyDescent="0.2">
      <c r="A124" s="3" t="s">
        <v>41</v>
      </c>
      <c r="B124" s="10">
        <v>20</v>
      </c>
      <c r="C124" s="11">
        <v>1.3</v>
      </c>
      <c r="D124" s="11">
        <v>0.2</v>
      </c>
      <c r="E124" s="11">
        <v>8.6</v>
      </c>
      <c r="F124" s="11">
        <v>43</v>
      </c>
      <c r="G124" s="19">
        <v>11</v>
      </c>
      <c r="H124" s="6" t="s">
        <v>42</v>
      </c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</row>
    <row r="125" spans="1:256" x14ac:dyDescent="0.2">
      <c r="A125" s="16" t="s">
        <v>24</v>
      </c>
      <c r="B125" s="2">
        <f>SUM(B121:B124)</f>
        <v>520</v>
      </c>
      <c r="C125" s="2">
        <f>SUM(C121:C124)</f>
        <v>12.230000000000002</v>
      </c>
      <c r="D125" s="2">
        <f>SUM(D121:D124)</f>
        <v>12.479999999999999</v>
      </c>
      <c r="E125" s="2">
        <f>SUM(E121:E124)</f>
        <v>112.09</v>
      </c>
      <c r="F125" s="2">
        <f>SUM(F121:F124)</f>
        <v>618.27</v>
      </c>
      <c r="G125" s="2"/>
      <c r="H125" s="6"/>
    </row>
    <row r="126" spans="1:256" x14ac:dyDescent="0.2">
      <c r="A126" s="115" t="s">
        <v>231</v>
      </c>
      <c r="B126" s="116"/>
      <c r="C126" s="117"/>
      <c r="D126" s="117"/>
      <c r="E126" s="117"/>
      <c r="F126" s="117"/>
      <c r="G126" s="116"/>
      <c r="H126" s="118"/>
    </row>
    <row r="127" spans="1:256" x14ac:dyDescent="0.2">
      <c r="A127" s="9" t="s">
        <v>136</v>
      </c>
      <c r="B127" s="7">
        <v>90</v>
      </c>
      <c r="C127" s="4">
        <v>11.1</v>
      </c>
      <c r="D127" s="4">
        <v>14.3</v>
      </c>
      <c r="E127" s="4">
        <v>10.199999999999999</v>
      </c>
      <c r="F127" s="4">
        <v>215.87</v>
      </c>
      <c r="G127" s="7" t="s">
        <v>137</v>
      </c>
      <c r="H127" s="6" t="s">
        <v>138</v>
      </c>
    </row>
    <row r="128" spans="1:256" ht="12" customHeight="1" x14ac:dyDescent="0.2">
      <c r="A128" s="9" t="s">
        <v>35</v>
      </c>
      <c r="B128" s="7">
        <v>150</v>
      </c>
      <c r="C128" s="71">
        <v>3.06</v>
      </c>
      <c r="D128" s="71">
        <v>4.8</v>
      </c>
      <c r="E128" s="71">
        <v>20.440000000000001</v>
      </c>
      <c r="F128" s="71">
        <v>137.25</v>
      </c>
      <c r="G128" s="7" t="s">
        <v>36</v>
      </c>
      <c r="H128" s="9" t="s">
        <v>37</v>
      </c>
    </row>
    <row r="129" spans="1:256" s="69" customFormat="1" ht="10.5" customHeight="1" x14ac:dyDescent="0.25">
      <c r="A129" s="9" t="s">
        <v>21</v>
      </c>
      <c r="B129" s="15">
        <v>215</v>
      </c>
      <c r="C129" s="7">
        <v>7.0000000000000007E-2</v>
      </c>
      <c r="D129" s="7">
        <v>0.02</v>
      </c>
      <c r="E129" s="73">
        <v>15</v>
      </c>
      <c r="F129" s="7">
        <v>60</v>
      </c>
      <c r="G129" s="74" t="s">
        <v>22</v>
      </c>
      <c r="H129" s="63" t="s">
        <v>23</v>
      </c>
    </row>
    <row r="130" spans="1:256" x14ac:dyDescent="0.2">
      <c r="A130" s="3" t="s">
        <v>193</v>
      </c>
      <c r="B130" s="28">
        <v>20</v>
      </c>
      <c r="C130" s="4">
        <f>3.2/2</f>
        <v>1.6</v>
      </c>
      <c r="D130" s="4">
        <f>0.4/2</f>
        <v>0.2</v>
      </c>
      <c r="E130" s="4">
        <f>20.4/2</f>
        <v>10.199999999999999</v>
      </c>
      <c r="F130" s="4">
        <v>50</v>
      </c>
      <c r="G130" s="73" t="s">
        <v>69</v>
      </c>
      <c r="H130" s="9" t="s">
        <v>45</v>
      </c>
    </row>
    <row r="131" spans="1:256" x14ac:dyDescent="0.2">
      <c r="A131" s="16" t="s">
        <v>24</v>
      </c>
      <c r="B131" s="2">
        <f>SUM(B127:B130)</f>
        <v>475</v>
      </c>
      <c r="C131" s="17">
        <f>SUM(C127:C130)</f>
        <v>15.83</v>
      </c>
      <c r="D131" s="17">
        <f>SUM(D127:D130)</f>
        <v>19.32</v>
      </c>
      <c r="E131" s="17">
        <f>SUM(E127:E130)</f>
        <v>55.84</v>
      </c>
      <c r="F131" s="17">
        <f>SUM(F127:F130)</f>
        <v>463.12</v>
      </c>
      <c r="G131" s="2"/>
      <c r="H131" s="6"/>
    </row>
    <row r="132" spans="1:256" x14ac:dyDescent="0.2">
      <c r="A132" s="115" t="s">
        <v>232</v>
      </c>
      <c r="B132" s="116"/>
      <c r="C132" s="116"/>
      <c r="D132" s="116"/>
      <c r="E132" s="116"/>
      <c r="F132" s="116"/>
      <c r="G132" s="116"/>
      <c r="H132" s="118"/>
    </row>
    <row r="133" spans="1:256" s="69" customFormat="1" ht="23.25" customHeight="1" x14ac:dyDescent="0.25">
      <c r="A133" s="6" t="s">
        <v>236</v>
      </c>
      <c r="B133" s="84">
        <v>100</v>
      </c>
      <c r="C133" s="83">
        <v>8.7100000000000009</v>
      </c>
      <c r="D133" s="83">
        <v>9.68</v>
      </c>
      <c r="E133" s="83">
        <v>58.08</v>
      </c>
      <c r="F133" s="83">
        <v>361.74</v>
      </c>
      <c r="G133" s="85" t="s">
        <v>184</v>
      </c>
      <c r="H133" s="86" t="s">
        <v>185</v>
      </c>
    </row>
    <row r="134" spans="1:256" s="69" customFormat="1" ht="10.5" customHeight="1" x14ac:dyDescent="0.25">
      <c r="A134" s="9" t="s">
        <v>21</v>
      </c>
      <c r="B134" s="15">
        <v>215</v>
      </c>
      <c r="C134" s="7">
        <v>7.0000000000000007E-2</v>
      </c>
      <c r="D134" s="7">
        <v>0.02</v>
      </c>
      <c r="E134" s="73">
        <v>15</v>
      </c>
      <c r="F134" s="7">
        <v>60</v>
      </c>
      <c r="G134" s="74" t="s">
        <v>22</v>
      </c>
      <c r="H134" s="63" t="s">
        <v>23</v>
      </c>
    </row>
    <row r="135" spans="1:256" x14ac:dyDescent="0.2">
      <c r="A135" s="75" t="s">
        <v>24</v>
      </c>
      <c r="B135" s="76">
        <f>SUM(B133:B134)</f>
        <v>315</v>
      </c>
      <c r="C135" s="76">
        <f>SUM(C133:C134)</f>
        <v>8.7800000000000011</v>
      </c>
      <c r="D135" s="76">
        <f>SUM(D133:D134)</f>
        <v>9.6999999999999993</v>
      </c>
      <c r="E135" s="76">
        <f>SUM(E133:E134)</f>
        <v>73.08</v>
      </c>
      <c r="F135" s="76">
        <f>SUM(F133:F134)</f>
        <v>421.74</v>
      </c>
      <c r="G135" s="77"/>
      <c r="H135" s="78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  <c r="DT135" s="79"/>
      <c r="DU135" s="79"/>
      <c r="DV135" s="79"/>
      <c r="DW135" s="79"/>
      <c r="DX135" s="79"/>
      <c r="DY135" s="79"/>
      <c r="DZ135" s="79"/>
      <c r="EA135" s="79"/>
      <c r="EB135" s="79"/>
      <c r="EC135" s="79"/>
      <c r="ED135" s="79"/>
      <c r="EE135" s="79"/>
      <c r="EF135" s="79"/>
      <c r="EG135" s="79"/>
      <c r="EH135" s="79"/>
      <c r="EI135" s="79"/>
      <c r="EJ135" s="79"/>
      <c r="EK135" s="79"/>
      <c r="EL135" s="79"/>
      <c r="EM135" s="79"/>
      <c r="EN135" s="79"/>
      <c r="EO135" s="79"/>
      <c r="EP135" s="79"/>
      <c r="EQ135" s="79"/>
      <c r="ER135" s="79"/>
      <c r="ES135" s="79"/>
      <c r="ET135" s="79"/>
      <c r="EU135" s="79"/>
      <c r="EV135" s="79"/>
      <c r="EW135" s="79"/>
      <c r="EX135" s="79"/>
      <c r="EY135" s="79"/>
      <c r="EZ135" s="79"/>
      <c r="FA135" s="79"/>
      <c r="FB135" s="79"/>
      <c r="FC135" s="79"/>
      <c r="FD135" s="79"/>
      <c r="FE135" s="79"/>
      <c r="FF135" s="79"/>
      <c r="FG135" s="79"/>
      <c r="FH135" s="79"/>
      <c r="FI135" s="79"/>
      <c r="FJ135" s="79"/>
      <c r="FK135" s="79"/>
      <c r="FL135" s="79"/>
      <c r="FM135" s="79"/>
      <c r="FN135" s="79"/>
      <c r="FO135" s="79"/>
      <c r="FP135" s="79"/>
      <c r="FQ135" s="79"/>
      <c r="FR135" s="79"/>
      <c r="FS135" s="79"/>
      <c r="FT135" s="79"/>
      <c r="FU135" s="79"/>
      <c r="FV135" s="79"/>
      <c r="FW135" s="79"/>
      <c r="FX135" s="79"/>
      <c r="FY135" s="79"/>
      <c r="FZ135" s="79"/>
      <c r="GA135" s="79"/>
      <c r="GB135" s="79"/>
      <c r="GC135" s="79"/>
      <c r="GD135" s="79"/>
      <c r="GE135" s="79"/>
      <c r="GF135" s="79"/>
      <c r="GG135" s="79"/>
      <c r="GH135" s="79"/>
      <c r="GI135" s="79"/>
      <c r="GJ135" s="79"/>
      <c r="GK135" s="79"/>
      <c r="GL135" s="79"/>
      <c r="GM135" s="79"/>
      <c r="GN135" s="79"/>
      <c r="GO135" s="79"/>
      <c r="GP135" s="79"/>
      <c r="GQ135" s="79"/>
      <c r="GR135" s="79"/>
      <c r="GS135" s="79"/>
      <c r="GT135" s="79"/>
      <c r="GU135" s="79"/>
      <c r="GV135" s="79"/>
      <c r="GW135" s="79"/>
      <c r="GX135" s="79"/>
      <c r="GY135" s="79"/>
      <c r="GZ135" s="79"/>
      <c r="HA135" s="79"/>
      <c r="HB135" s="79"/>
      <c r="HC135" s="79"/>
      <c r="HD135" s="79"/>
      <c r="HE135" s="79"/>
      <c r="HF135" s="79"/>
      <c r="HG135" s="79"/>
      <c r="HH135" s="79"/>
      <c r="HI135" s="79"/>
      <c r="HJ135" s="79"/>
      <c r="HK135" s="79"/>
      <c r="HL135" s="79"/>
      <c r="HM135" s="79"/>
      <c r="HN135" s="79"/>
      <c r="HO135" s="79"/>
      <c r="HP135" s="79"/>
      <c r="HQ135" s="79"/>
      <c r="HR135" s="79"/>
      <c r="HS135" s="79"/>
      <c r="HT135" s="79"/>
      <c r="HU135" s="79"/>
      <c r="HV135" s="79"/>
      <c r="HW135" s="79"/>
      <c r="HX135" s="79"/>
      <c r="HY135" s="79"/>
      <c r="HZ135" s="79"/>
      <c r="IA135" s="79"/>
      <c r="IB135" s="79"/>
      <c r="IC135" s="79"/>
      <c r="ID135" s="79"/>
      <c r="IE135" s="79"/>
      <c r="IF135" s="79"/>
      <c r="IG135" s="79"/>
      <c r="IH135" s="79"/>
      <c r="II135" s="79"/>
      <c r="IJ135" s="79"/>
      <c r="IK135" s="79"/>
      <c r="IL135" s="79"/>
      <c r="IM135" s="79"/>
      <c r="IN135" s="79"/>
      <c r="IO135" s="79"/>
      <c r="IP135" s="79"/>
      <c r="IQ135" s="79"/>
      <c r="IR135" s="79"/>
      <c r="IS135" s="79"/>
      <c r="IT135" s="79"/>
      <c r="IU135" s="79"/>
      <c r="IV135" s="79"/>
    </row>
    <row r="136" spans="1:256" x14ac:dyDescent="0.2">
      <c r="A136" s="104" t="s">
        <v>47</v>
      </c>
      <c r="B136" s="104"/>
      <c r="C136" s="104"/>
      <c r="D136" s="104"/>
      <c r="E136" s="104"/>
      <c r="F136" s="104"/>
      <c r="G136" s="104"/>
      <c r="H136" s="104"/>
    </row>
    <row r="137" spans="1:256" x14ac:dyDescent="0.2">
      <c r="A137" s="103" t="s">
        <v>2</v>
      </c>
      <c r="B137" s="104" t="s">
        <v>3</v>
      </c>
      <c r="C137" s="104"/>
      <c r="D137" s="104"/>
      <c r="E137" s="104"/>
      <c r="F137" s="104"/>
      <c r="G137" s="103" t="s">
        <v>4</v>
      </c>
      <c r="H137" s="103" t="s">
        <v>5</v>
      </c>
    </row>
    <row r="138" spans="1:256" ht="11.45" customHeight="1" x14ac:dyDescent="0.2">
      <c r="A138" s="103"/>
      <c r="B138" s="2" t="s">
        <v>6</v>
      </c>
      <c r="C138" s="2" t="s">
        <v>7</v>
      </c>
      <c r="D138" s="2" t="s">
        <v>8</v>
      </c>
      <c r="E138" s="2" t="s">
        <v>9</v>
      </c>
      <c r="F138" s="2" t="s">
        <v>10</v>
      </c>
      <c r="G138" s="103"/>
      <c r="H138" s="103"/>
    </row>
    <row r="139" spans="1:256" x14ac:dyDescent="0.2">
      <c r="A139" s="112" t="s">
        <v>230</v>
      </c>
      <c r="B139" s="113"/>
      <c r="C139" s="113"/>
      <c r="D139" s="113"/>
      <c r="E139" s="113"/>
      <c r="F139" s="113"/>
      <c r="G139" s="113"/>
      <c r="H139" s="114"/>
    </row>
    <row r="140" spans="1:256" ht="12.75" customHeight="1" x14ac:dyDescent="0.2">
      <c r="A140" s="6" t="s">
        <v>74</v>
      </c>
      <c r="B140" s="4">
        <v>200</v>
      </c>
      <c r="C140" s="30">
        <v>1.38</v>
      </c>
      <c r="D140" s="30">
        <v>5.2</v>
      </c>
      <c r="E140" s="30">
        <v>8.92</v>
      </c>
      <c r="F140" s="30">
        <v>88.2</v>
      </c>
      <c r="G140" s="4" t="s">
        <v>75</v>
      </c>
      <c r="H140" s="20" t="s">
        <v>76</v>
      </c>
    </row>
    <row r="141" spans="1:256" ht="12" customHeight="1" x14ac:dyDescent="0.2">
      <c r="A141" s="3" t="s">
        <v>213</v>
      </c>
      <c r="B141" s="10">
        <v>60</v>
      </c>
      <c r="C141" s="11">
        <v>7.22</v>
      </c>
      <c r="D141" s="11">
        <v>7.4</v>
      </c>
      <c r="E141" s="11">
        <v>16.399999999999999</v>
      </c>
      <c r="F141" s="11">
        <v>159.80000000000001</v>
      </c>
      <c r="G141" s="19" t="s">
        <v>214</v>
      </c>
      <c r="H141" s="6" t="s">
        <v>215</v>
      </c>
    </row>
    <row r="142" spans="1:256" x14ac:dyDescent="0.2">
      <c r="A142" s="6" t="s">
        <v>80</v>
      </c>
      <c r="B142" s="7">
        <v>200</v>
      </c>
      <c r="C142" s="15">
        <v>0</v>
      </c>
      <c r="D142" s="15">
        <v>0</v>
      </c>
      <c r="E142" s="15">
        <v>19.97</v>
      </c>
      <c r="F142" s="15">
        <v>76</v>
      </c>
      <c r="G142" s="7" t="s">
        <v>81</v>
      </c>
      <c r="H142" s="9" t="s">
        <v>82</v>
      </c>
    </row>
    <row r="143" spans="1:256" x14ac:dyDescent="0.2">
      <c r="A143" s="3" t="s">
        <v>41</v>
      </c>
      <c r="B143" s="10">
        <v>20</v>
      </c>
      <c r="C143" s="11">
        <v>1.3</v>
      </c>
      <c r="D143" s="11">
        <v>0.2</v>
      </c>
      <c r="E143" s="11">
        <v>8.6</v>
      </c>
      <c r="F143" s="11">
        <v>43</v>
      </c>
      <c r="G143" s="19">
        <v>11</v>
      </c>
      <c r="H143" s="6" t="s">
        <v>42</v>
      </c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</row>
    <row r="144" spans="1:256" x14ac:dyDescent="0.2">
      <c r="A144" s="16" t="s">
        <v>24</v>
      </c>
      <c r="B144" s="2">
        <f>SUM(B140:B143)</f>
        <v>480</v>
      </c>
      <c r="C144" s="17">
        <f>SUM(C140:C143)</f>
        <v>9.9</v>
      </c>
      <c r="D144" s="17">
        <f>SUM(D140:D143)</f>
        <v>12.8</v>
      </c>
      <c r="E144" s="17">
        <f>SUM(E140:E143)</f>
        <v>53.89</v>
      </c>
      <c r="F144" s="17">
        <f>SUM(F140:F143)</f>
        <v>367</v>
      </c>
      <c r="G144" s="2"/>
      <c r="H144" s="6"/>
    </row>
    <row r="145" spans="1:256" x14ac:dyDescent="0.2">
      <c r="A145" s="115" t="s">
        <v>231</v>
      </c>
      <c r="B145" s="116"/>
      <c r="C145" s="117"/>
      <c r="D145" s="117"/>
      <c r="E145" s="117"/>
      <c r="F145" s="117"/>
      <c r="G145" s="116"/>
      <c r="H145" s="118"/>
    </row>
    <row r="146" spans="1:256" x14ac:dyDescent="0.2">
      <c r="A146" s="45" t="s">
        <v>148</v>
      </c>
      <c r="B146" s="4">
        <v>100</v>
      </c>
      <c r="C146" s="11">
        <v>14.1</v>
      </c>
      <c r="D146" s="11">
        <v>15.3</v>
      </c>
      <c r="E146" s="11">
        <v>3.2</v>
      </c>
      <c r="F146" s="11">
        <v>205.9</v>
      </c>
      <c r="G146" s="19" t="s">
        <v>149</v>
      </c>
      <c r="H146" s="9" t="s">
        <v>150</v>
      </c>
    </row>
    <row r="147" spans="1:256" ht="12" customHeight="1" x14ac:dyDescent="0.2">
      <c r="A147" s="3" t="s">
        <v>96</v>
      </c>
      <c r="B147" s="4">
        <v>150</v>
      </c>
      <c r="C147" s="4">
        <v>8.6</v>
      </c>
      <c r="D147" s="4">
        <v>6.09</v>
      </c>
      <c r="E147" s="4">
        <v>38.64</v>
      </c>
      <c r="F147" s="4">
        <v>243.75</v>
      </c>
      <c r="G147" s="7" t="s">
        <v>97</v>
      </c>
      <c r="H147" s="9" t="s">
        <v>98</v>
      </c>
    </row>
    <row r="148" spans="1:256" s="69" customFormat="1" ht="10.5" customHeight="1" x14ac:dyDescent="0.25">
      <c r="A148" s="9" t="s">
        <v>21</v>
      </c>
      <c r="B148" s="15">
        <v>215</v>
      </c>
      <c r="C148" s="7">
        <v>7.0000000000000007E-2</v>
      </c>
      <c r="D148" s="7">
        <v>0.02</v>
      </c>
      <c r="E148" s="73">
        <v>15</v>
      </c>
      <c r="F148" s="7">
        <v>60</v>
      </c>
      <c r="G148" s="74" t="s">
        <v>22</v>
      </c>
      <c r="H148" s="63" t="s">
        <v>23</v>
      </c>
    </row>
    <row r="149" spans="1:256" x14ac:dyDescent="0.2">
      <c r="A149" s="3" t="s">
        <v>193</v>
      </c>
      <c r="B149" s="28">
        <v>20</v>
      </c>
      <c r="C149" s="4">
        <f>3.2/2</f>
        <v>1.6</v>
      </c>
      <c r="D149" s="4">
        <f>0.4/2</f>
        <v>0.2</v>
      </c>
      <c r="E149" s="4">
        <f>20.4/2</f>
        <v>10.199999999999999</v>
      </c>
      <c r="F149" s="4">
        <v>50</v>
      </c>
      <c r="G149" s="73" t="s">
        <v>69</v>
      </c>
      <c r="H149" s="9" t="s">
        <v>45</v>
      </c>
    </row>
    <row r="150" spans="1:256" x14ac:dyDescent="0.2">
      <c r="A150" s="16" t="s">
        <v>24</v>
      </c>
      <c r="B150" s="2">
        <f>SUM(B146:B149)</f>
        <v>485</v>
      </c>
      <c r="C150" s="17">
        <f>SUM(C146:C149)</f>
        <v>24.37</v>
      </c>
      <c r="D150" s="17">
        <f>SUM(D146:D149)</f>
        <v>21.61</v>
      </c>
      <c r="E150" s="17">
        <f>SUM(E146:E149)</f>
        <v>67.040000000000006</v>
      </c>
      <c r="F150" s="17">
        <f>SUM(F146:F149)</f>
        <v>559.65</v>
      </c>
      <c r="G150" s="2"/>
      <c r="H150" s="6"/>
    </row>
    <row r="151" spans="1:256" x14ac:dyDescent="0.2">
      <c r="A151" s="115" t="s">
        <v>232</v>
      </c>
      <c r="B151" s="116"/>
      <c r="C151" s="116"/>
      <c r="D151" s="116"/>
      <c r="E151" s="116"/>
      <c r="F151" s="116"/>
      <c r="G151" s="116"/>
      <c r="H151" s="118"/>
    </row>
    <row r="152" spans="1:256" ht="12" customHeight="1" x14ac:dyDescent="0.2">
      <c r="A152" s="3" t="s">
        <v>213</v>
      </c>
      <c r="B152" s="4">
        <v>100</v>
      </c>
      <c r="C152" s="5">
        <v>12.03</v>
      </c>
      <c r="D152" s="5">
        <v>12.3</v>
      </c>
      <c r="E152" s="5">
        <v>27.3</v>
      </c>
      <c r="F152" s="5">
        <v>266.3</v>
      </c>
      <c r="G152" s="4" t="s">
        <v>214</v>
      </c>
      <c r="H152" s="6" t="s">
        <v>215</v>
      </c>
    </row>
    <row r="153" spans="1:256" s="69" customFormat="1" ht="10.5" customHeight="1" x14ac:dyDescent="0.25">
      <c r="A153" s="9" t="s">
        <v>21</v>
      </c>
      <c r="B153" s="15">
        <v>215</v>
      </c>
      <c r="C153" s="7">
        <v>7.0000000000000007E-2</v>
      </c>
      <c r="D153" s="7">
        <v>0.02</v>
      </c>
      <c r="E153" s="73">
        <v>15</v>
      </c>
      <c r="F153" s="7">
        <v>60</v>
      </c>
      <c r="G153" s="74" t="s">
        <v>22</v>
      </c>
      <c r="H153" s="63" t="s">
        <v>23</v>
      </c>
    </row>
    <row r="154" spans="1:256" x14ac:dyDescent="0.2">
      <c r="A154" s="75" t="s">
        <v>24</v>
      </c>
      <c r="B154" s="76">
        <f>SUM(B152:B153)</f>
        <v>315</v>
      </c>
      <c r="C154" s="76">
        <f>SUM(C152:C153)</f>
        <v>12.1</v>
      </c>
      <c r="D154" s="76">
        <f>SUM(D152:D153)</f>
        <v>12.32</v>
      </c>
      <c r="E154" s="76">
        <f>SUM(E152:E153)</f>
        <v>42.3</v>
      </c>
      <c r="F154" s="76">
        <f>SUM(F152:F153)</f>
        <v>326.3</v>
      </c>
      <c r="G154" s="77"/>
      <c r="H154" s="78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79"/>
      <c r="EB154" s="79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  <c r="FF154" s="79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79"/>
      <c r="FU154" s="79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79"/>
      <c r="GK154" s="79"/>
      <c r="GL154" s="79"/>
      <c r="GM154" s="79"/>
      <c r="GN154" s="79"/>
      <c r="GO154" s="79"/>
      <c r="GP154" s="79"/>
      <c r="GQ154" s="79"/>
      <c r="GR154" s="79"/>
      <c r="GS154" s="79"/>
      <c r="GT154" s="79"/>
      <c r="GU154" s="79"/>
      <c r="GV154" s="79"/>
      <c r="GW154" s="79"/>
      <c r="GX154" s="79"/>
      <c r="GY154" s="79"/>
      <c r="GZ154" s="79"/>
      <c r="HA154" s="79"/>
      <c r="HB154" s="79"/>
      <c r="HC154" s="79"/>
      <c r="HD154" s="79"/>
      <c r="HE154" s="79"/>
      <c r="HF154" s="79"/>
      <c r="HG154" s="79"/>
      <c r="HH154" s="79"/>
      <c r="HI154" s="79"/>
      <c r="HJ154" s="79"/>
      <c r="HK154" s="79"/>
      <c r="HL154" s="79"/>
      <c r="HM154" s="79"/>
      <c r="HN154" s="79"/>
      <c r="HO154" s="79"/>
      <c r="HP154" s="79"/>
      <c r="HQ154" s="79"/>
      <c r="HR154" s="79"/>
      <c r="HS154" s="79"/>
      <c r="HT154" s="79"/>
      <c r="HU154" s="79"/>
      <c r="HV154" s="79"/>
      <c r="HW154" s="79"/>
      <c r="HX154" s="79"/>
      <c r="HY154" s="79"/>
      <c r="HZ154" s="79"/>
      <c r="IA154" s="79"/>
      <c r="IB154" s="79"/>
      <c r="IC154" s="79"/>
      <c r="ID154" s="79"/>
      <c r="IE154" s="79"/>
      <c r="IF154" s="79"/>
      <c r="IG154" s="79"/>
      <c r="IH154" s="79"/>
      <c r="II154" s="79"/>
      <c r="IJ154" s="79"/>
      <c r="IK154" s="79"/>
      <c r="IL154" s="79"/>
      <c r="IM154" s="79"/>
      <c r="IN154" s="79"/>
      <c r="IO154" s="79"/>
      <c r="IP154" s="79"/>
      <c r="IQ154" s="79"/>
      <c r="IR154" s="79"/>
      <c r="IS154" s="79"/>
      <c r="IT154" s="79"/>
      <c r="IU154" s="79"/>
      <c r="IV154" s="79"/>
    </row>
    <row r="155" spans="1:256" x14ac:dyDescent="0.2">
      <c r="A155" s="104" t="s">
        <v>70</v>
      </c>
      <c r="B155" s="104"/>
      <c r="C155" s="104"/>
      <c r="D155" s="104"/>
      <c r="E155" s="104"/>
      <c r="F155" s="104"/>
      <c r="G155" s="104"/>
      <c r="H155" s="104"/>
    </row>
    <row r="156" spans="1:256" x14ac:dyDescent="0.2">
      <c r="A156" s="103" t="s">
        <v>2</v>
      </c>
      <c r="B156" s="104" t="s">
        <v>3</v>
      </c>
      <c r="C156" s="104"/>
      <c r="D156" s="104"/>
      <c r="E156" s="104"/>
      <c r="F156" s="104"/>
      <c r="G156" s="103" t="s">
        <v>4</v>
      </c>
      <c r="H156" s="103" t="s">
        <v>5</v>
      </c>
    </row>
    <row r="157" spans="1:256" ht="11.45" customHeight="1" x14ac:dyDescent="0.2">
      <c r="A157" s="103"/>
      <c r="B157" s="2" t="s">
        <v>6</v>
      </c>
      <c r="C157" s="2" t="s">
        <v>7</v>
      </c>
      <c r="D157" s="2" t="s">
        <v>8</v>
      </c>
      <c r="E157" s="2" t="s">
        <v>9</v>
      </c>
      <c r="F157" s="2" t="s">
        <v>10</v>
      </c>
      <c r="G157" s="103"/>
      <c r="H157" s="103"/>
    </row>
    <row r="158" spans="1:256" x14ac:dyDescent="0.2">
      <c r="A158" s="112" t="s">
        <v>230</v>
      </c>
      <c r="B158" s="113"/>
      <c r="C158" s="113"/>
      <c r="D158" s="113"/>
      <c r="E158" s="113"/>
      <c r="F158" s="113"/>
      <c r="G158" s="113"/>
      <c r="H158" s="114"/>
    </row>
    <row r="159" spans="1:256" ht="12" customHeight="1" x14ac:dyDescent="0.2">
      <c r="A159" s="6" t="s">
        <v>90</v>
      </c>
      <c r="B159" s="4">
        <v>200</v>
      </c>
      <c r="C159" s="30">
        <v>4.4000000000000004</v>
      </c>
      <c r="D159" s="30">
        <v>4.2</v>
      </c>
      <c r="E159" s="30">
        <v>13.2</v>
      </c>
      <c r="F159" s="30">
        <v>118.6</v>
      </c>
      <c r="G159" s="4" t="s">
        <v>91</v>
      </c>
      <c r="H159" s="13" t="s">
        <v>92</v>
      </c>
    </row>
    <row r="160" spans="1:256" s="69" customFormat="1" x14ac:dyDescent="0.25">
      <c r="A160" s="9" t="s">
        <v>203</v>
      </c>
      <c r="B160" s="72">
        <v>80</v>
      </c>
      <c r="C160" s="46">
        <v>10.199999999999999</v>
      </c>
      <c r="D160" s="46">
        <v>11.3</v>
      </c>
      <c r="E160" s="46">
        <v>30.1</v>
      </c>
      <c r="F160" s="46">
        <v>266.39999999999998</v>
      </c>
      <c r="G160" s="29" t="s">
        <v>204</v>
      </c>
      <c r="H160" s="9" t="s">
        <v>205</v>
      </c>
    </row>
    <row r="161" spans="1:256" x14ac:dyDescent="0.2">
      <c r="A161" s="6" t="s">
        <v>154</v>
      </c>
      <c r="B161" s="7">
        <v>200</v>
      </c>
      <c r="C161" s="5">
        <v>0.16</v>
      </c>
      <c r="D161" s="5">
        <v>0.16</v>
      </c>
      <c r="E161" s="5">
        <v>27.88</v>
      </c>
      <c r="F161" s="5">
        <v>114.6</v>
      </c>
      <c r="G161" s="4" t="s">
        <v>155</v>
      </c>
      <c r="H161" s="9" t="s">
        <v>156</v>
      </c>
    </row>
    <row r="162" spans="1:256" x14ac:dyDescent="0.2">
      <c r="A162" s="3" t="s">
        <v>41</v>
      </c>
      <c r="B162" s="10">
        <v>20</v>
      </c>
      <c r="C162" s="11">
        <v>1.3</v>
      </c>
      <c r="D162" s="11">
        <v>0.2</v>
      </c>
      <c r="E162" s="11">
        <v>8.6</v>
      </c>
      <c r="F162" s="11">
        <v>43</v>
      </c>
      <c r="G162" s="19">
        <v>11</v>
      </c>
      <c r="H162" s="6" t="s">
        <v>42</v>
      </c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</row>
    <row r="163" spans="1:256" x14ac:dyDescent="0.2">
      <c r="A163" s="16" t="s">
        <v>24</v>
      </c>
      <c r="B163" s="2">
        <f>SUM(B159:B162)</f>
        <v>500</v>
      </c>
      <c r="C163" s="2">
        <f>SUM(C159:C162)</f>
        <v>16.059999999999999</v>
      </c>
      <c r="D163" s="2">
        <f>SUM(D159:D162)</f>
        <v>15.86</v>
      </c>
      <c r="E163" s="2">
        <f>SUM(E159:E162)</f>
        <v>79.779999999999987</v>
      </c>
      <c r="F163" s="2">
        <f>SUM(F159:F162)</f>
        <v>542.6</v>
      </c>
      <c r="G163" s="2"/>
      <c r="H163" s="6"/>
    </row>
    <row r="164" spans="1:256" x14ac:dyDescent="0.2">
      <c r="A164" s="115" t="s">
        <v>231</v>
      </c>
      <c r="B164" s="116"/>
      <c r="C164" s="117"/>
      <c r="D164" s="117"/>
      <c r="E164" s="117"/>
      <c r="F164" s="117"/>
      <c r="G164" s="116"/>
      <c r="H164" s="118"/>
    </row>
    <row r="165" spans="1:256" ht="12.75" customHeight="1" x14ac:dyDescent="0.2">
      <c r="A165" s="6" t="s">
        <v>151</v>
      </c>
      <c r="B165" s="7">
        <v>90</v>
      </c>
      <c r="C165" s="5">
        <v>11.32</v>
      </c>
      <c r="D165" s="5">
        <v>12.8</v>
      </c>
      <c r="E165" s="5">
        <v>12.2</v>
      </c>
      <c r="F165" s="5">
        <v>207.8</v>
      </c>
      <c r="G165" s="7" t="s">
        <v>152</v>
      </c>
      <c r="H165" s="21" t="s">
        <v>153</v>
      </c>
    </row>
    <row r="166" spans="1:256" s="25" customFormat="1" ht="23.25" customHeight="1" x14ac:dyDescent="0.2">
      <c r="A166" s="6" t="s">
        <v>125</v>
      </c>
      <c r="B166" s="7">
        <v>150</v>
      </c>
      <c r="C166" s="30">
        <v>3.65</v>
      </c>
      <c r="D166" s="30">
        <v>5.37</v>
      </c>
      <c r="E166" s="30">
        <v>36.68</v>
      </c>
      <c r="F166" s="30">
        <v>209.7</v>
      </c>
      <c r="G166" s="7" t="s">
        <v>126</v>
      </c>
      <c r="H166" s="6" t="s">
        <v>127</v>
      </c>
    </row>
    <row r="167" spans="1:256" s="69" customFormat="1" ht="10.5" customHeight="1" x14ac:dyDescent="0.25">
      <c r="A167" s="9" t="s">
        <v>21</v>
      </c>
      <c r="B167" s="15">
        <v>215</v>
      </c>
      <c r="C167" s="7">
        <v>7.0000000000000007E-2</v>
      </c>
      <c r="D167" s="7">
        <v>0.02</v>
      </c>
      <c r="E167" s="73">
        <v>15</v>
      </c>
      <c r="F167" s="7">
        <v>60</v>
      </c>
      <c r="G167" s="74" t="s">
        <v>22</v>
      </c>
      <c r="H167" s="63" t="s">
        <v>23</v>
      </c>
    </row>
    <row r="168" spans="1:256" x14ac:dyDescent="0.2">
      <c r="A168" s="3" t="s">
        <v>193</v>
      </c>
      <c r="B168" s="28">
        <v>20</v>
      </c>
      <c r="C168" s="4">
        <f>3.2/2</f>
        <v>1.6</v>
      </c>
      <c r="D168" s="4">
        <f>0.4/2</f>
        <v>0.2</v>
      </c>
      <c r="E168" s="4">
        <f>20.4/2</f>
        <v>10.199999999999999</v>
      </c>
      <c r="F168" s="4">
        <v>50</v>
      </c>
      <c r="G168" s="73" t="s">
        <v>69</v>
      </c>
      <c r="H168" s="9" t="s">
        <v>45</v>
      </c>
    </row>
    <row r="169" spans="1:256" x14ac:dyDescent="0.2">
      <c r="A169" s="16" t="s">
        <v>24</v>
      </c>
      <c r="B169" s="2">
        <f>SUM(B165:B168)</f>
        <v>475</v>
      </c>
      <c r="C169" s="17">
        <f>SUM(C165:C168)</f>
        <v>16.64</v>
      </c>
      <c r="D169" s="17">
        <f>SUM(D165:D168)</f>
        <v>18.39</v>
      </c>
      <c r="E169" s="17">
        <f>SUM(E165:E168)</f>
        <v>74.08</v>
      </c>
      <c r="F169" s="17">
        <f>SUM(F165:F168)</f>
        <v>527.5</v>
      </c>
      <c r="G169" s="2"/>
      <c r="H169" s="6"/>
    </row>
    <row r="170" spans="1:256" x14ac:dyDescent="0.2">
      <c r="A170" s="115" t="s">
        <v>232</v>
      </c>
      <c r="B170" s="116"/>
      <c r="C170" s="116"/>
      <c r="D170" s="116"/>
      <c r="E170" s="116"/>
      <c r="F170" s="116"/>
      <c r="G170" s="116"/>
      <c r="H170" s="118"/>
    </row>
    <row r="171" spans="1:256" s="69" customFormat="1" x14ac:dyDescent="0.25">
      <c r="A171" s="9" t="s">
        <v>203</v>
      </c>
      <c r="B171" s="80">
        <v>100</v>
      </c>
      <c r="C171" s="83">
        <v>12.78</v>
      </c>
      <c r="D171" s="83">
        <v>14.16</v>
      </c>
      <c r="E171" s="83">
        <v>37.659999999999997</v>
      </c>
      <c r="F171" s="83">
        <v>333</v>
      </c>
      <c r="G171" s="29" t="s">
        <v>204</v>
      </c>
      <c r="H171" s="9" t="s">
        <v>205</v>
      </c>
    </row>
    <row r="172" spans="1:256" s="69" customFormat="1" ht="10.5" customHeight="1" x14ac:dyDescent="0.25">
      <c r="A172" s="9" t="s">
        <v>21</v>
      </c>
      <c r="B172" s="15">
        <v>215</v>
      </c>
      <c r="C172" s="7">
        <v>7.0000000000000007E-2</v>
      </c>
      <c r="D172" s="7">
        <v>0.02</v>
      </c>
      <c r="E172" s="73">
        <v>15</v>
      </c>
      <c r="F172" s="7">
        <v>60</v>
      </c>
      <c r="G172" s="74" t="s">
        <v>22</v>
      </c>
      <c r="H172" s="63" t="s">
        <v>23</v>
      </c>
    </row>
    <row r="173" spans="1:256" x14ac:dyDescent="0.2">
      <c r="A173" s="75" t="s">
        <v>24</v>
      </c>
      <c r="B173" s="76">
        <f>SUM(B171:B172)</f>
        <v>315</v>
      </c>
      <c r="C173" s="76">
        <f>SUM(C171:C172)</f>
        <v>12.85</v>
      </c>
      <c r="D173" s="76">
        <f>SUM(D171:D172)</f>
        <v>14.18</v>
      </c>
      <c r="E173" s="76">
        <f>SUM(E171:E172)</f>
        <v>52.66</v>
      </c>
      <c r="F173" s="76">
        <f>SUM(F171:F172)</f>
        <v>393</v>
      </c>
      <c r="G173" s="77"/>
      <c r="H173" s="78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79"/>
      <c r="EB173" s="79"/>
      <c r="EC173" s="79"/>
      <c r="ED173" s="79"/>
      <c r="EE173" s="79"/>
      <c r="EF173" s="79"/>
      <c r="EG173" s="79"/>
      <c r="EH173" s="79"/>
      <c r="EI173" s="79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  <c r="FF173" s="79"/>
      <c r="FG173" s="79"/>
      <c r="FH173" s="79"/>
      <c r="FI173" s="79"/>
      <c r="FJ173" s="79"/>
      <c r="FK173" s="79"/>
      <c r="FL173" s="79"/>
      <c r="FM173" s="79"/>
      <c r="FN173" s="79"/>
      <c r="FO173" s="79"/>
      <c r="FP173" s="79"/>
      <c r="FQ173" s="79"/>
      <c r="FR173" s="79"/>
      <c r="FS173" s="79"/>
      <c r="FT173" s="79"/>
      <c r="FU173" s="79"/>
      <c r="FV173" s="79"/>
      <c r="FW173" s="79"/>
      <c r="FX173" s="79"/>
      <c r="FY173" s="79"/>
      <c r="FZ173" s="79"/>
      <c r="GA173" s="79"/>
      <c r="GB173" s="79"/>
      <c r="GC173" s="79"/>
      <c r="GD173" s="79"/>
      <c r="GE173" s="79"/>
      <c r="GF173" s="79"/>
      <c r="GG173" s="79"/>
      <c r="GH173" s="79"/>
      <c r="GI173" s="79"/>
      <c r="GJ173" s="79"/>
      <c r="GK173" s="79"/>
      <c r="GL173" s="79"/>
      <c r="GM173" s="79"/>
      <c r="GN173" s="79"/>
      <c r="GO173" s="79"/>
      <c r="GP173" s="79"/>
      <c r="GQ173" s="79"/>
      <c r="GR173" s="79"/>
      <c r="GS173" s="79"/>
      <c r="GT173" s="79"/>
      <c r="GU173" s="79"/>
      <c r="GV173" s="79"/>
      <c r="GW173" s="79"/>
      <c r="GX173" s="79"/>
      <c r="GY173" s="79"/>
      <c r="GZ173" s="79"/>
      <c r="HA173" s="79"/>
      <c r="HB173" s="79"/>
      <c r="HC173" s="79"/>
      <c r="HD173" s="79"/>
      <c r="HE173" s="79"/>
      <c r="HF173" s="79"/>
      <c r="HG173" s="79"/>
      <c r="HH173" s="79"/>
      <c r="HI173" s="79"/>
      <c r="HJ173" s="79"/>
      <c r="HK173" s="79"/>
      <c r="HL173" s="79"/>
      <c r="HM173" s="79"/>
      <c r="HN173" s="79"/>
      <c r="HO173" s="79"/>
      <c r="HP173" s="79"/>
      <c r="HQ173" s="79"/>
      <c r="HR173" s="79"/>
      <c r="HS173" s="79"/>
      <c r="HT173" s="79"/>
      <c r="HU173" s="79"/>
      <c r="HV173" s="79"/>
      <c r="HW173" s="79"/>
      <c r="HX173" s="79"/>
      <c r="HY173" s="79"/>
      <c r="HZ173" s="79"/>
      <c r="IA173" s="79"/>
      <c r="IB173" s="79"/>
      <c r="IC173" s="79"/>
      <c r="ID173" s="79"/>
      <c r="IE173" s="79"/>
      <c r="IF173" s="79"/>
      <c r="IG173" s="79"/>
      <c r="IH173" s="79"/>
      <c r="II173" s="79"/>
      <c r="IJ173" s="79"/>
      <c r="IK173" s="79"/>
      <c r="IL173" s="79"/>
      <c r="IM173" s="79"/>
      <c r="IN173" s="79"/>
      <c r="IO173" s="79"/>
      <c r="IP173" s="79"/>
      <c r="IQ173" s="79"/>
      <c r="IR173" s="79"/>
      <c r="IS173" s="79"/>
      <c r="IT173" s="79"/>
      <c r="IU173" s="79"/>
      <c r="IV173" s="79"/>
    </row>
    <row r="174" spans="1:256" x14ac:dyDescent="0.2">
      <c r="A174" s="104" t="s">
        <v>83</v>
      </c>
      <c r="B174" s="104"/>
      <c r="C174" s="104"/>
      <c r="D174" s="104"/>
      <c r="E174" s="104"/>
      <c r="F174" s="104"/>
      <c r="G174" s="104"/>
      <c r="H174" s="104"/>
    </row>
    <row r="175" spans="1:256" x14ac:dyDescent="0.2">
      <c r="A175" s="103" t="s">
        <v>2</v>
      </c>
      <c r="B175" s="104" t="s">
        <v>3</v>
      </c>
      <c r="C175" s="104"/>
      <c r="D175" s="104"/>
      <c r="E175" s="104"/>
      <c r="F175" s="104"/>
      <c r="G175" s="103" t="s">
        <v>4</v>
      </c>
      <c r="H175" s="103" t="s">
        <v>5</v>
      </c>
    </row>
    <row r="176" spans="1:256" ht="11.45" customHeight="1" x14ac:dyDescent="0.2">
      <c r="A176" s="103"/>
      <c r="B176" s="2" t="s">
        <v>6</v>
      </c>
      <c r="C176" s="2" t="s">
        <v>7</v>
      </c>
      <c r="D176" s="2" t="s">
        <v>8</v>
      </c>
      <c r="E176" s="2" t="s">
        <v>9</v>
      </c>
      <c r="F176" s="2" t="s">
        <v>10</v>
      </c>
      <c r="G176" s="103"/>
      <c r="H176" s="103"/>
    </row>
    <row r="177" spans="1:256" x14ac:dyDescent="0.2">
      <c r="A177" s="112" t="s">
        <v>230</v>
      </c>
      <c r="B177" s="113"/>
      <c r="C177" s="113"/>
      <c r="D177" s="113"/>
      <c r="E177" s="113"/>
      <c r="F177" s="113"/>
      <c r="G177" s="113"/>
      <c r="H177" s="114"/>
    </row>
    <row r="178" spans="1:256" ht="12.75" customHeight="1" x14ac:dyDescent="0.2">
      <c r="A178" s="6" t="s">
        <v>26</v>
      </c>
      <c r="B178" s="4">
        <v>200</v>
      </c>
      <c r="C178" s="5">
        <v>1.2</v>
      </c>
      <c r="D178" s="5">
        <v>5.2</v>
      </c>
      <c r="E178" s="5">
        <v>7.5</v>
      </c>
      <c r="F178" s="5">
        <v>77.010000000000005</v>
      </c>
      <c r="G178" s="4" t="s">
        <v>27</v>
      </c>
      <c r="H178" s="20" t="s">
        <v>28</v>
      </c>
    </row>
    <row r="179" spans="1:256" s="69" customFormat="1" x14ac:dyDescent="0.2">
      <c r="A179" s="45" t="s">
        <v>223</v>
      </c>
      <c r="B179" s="10">
        <v>100</v>
      </c>
      <c r="C179" s="5">
        <v>8.5</v>
      </c>
      <c r="D179" s="5">
        <v>7.98</v>
      </c>
      <c r="E179" s="46">
        <v>38.880000000000003</v>
      </c>
      <c r="F179" s="46">
        <v>244.8</v>
      </c>
      <c r="G179" s="81" t="s">
        <v>200</v>
      </c>
      <c r="H179" s="82" t="s">
        <v>201</v>
      </c>
    </row>
    <row r="180" spans="1:256" x14ac:dyDescent="0.2">
      <c r="A180" s="6" t="s">
        <v>38</v>
      </c>
      <c r="B180" s="7">
        <v>200</v>
      </c>
      <c r="C180" s="4">
        <v>0.15</v>
      </c>
      <c r="D180" s="4">
        <v>0.06</v>
      </c>
      <c r="E180" s="4">
        <v>20.65</v>
      </c>
      <c r="F180" s="4">
        <v>82.9</v>
      </c>
      <c r="G180" s="4" t="s">
        <v>39</v>
      </c>
      <c r="H180" s="9" t="s">
        <v>40</v>
      </c>
    </row>
    <row r="181" spans="1:256" x14ac:dyDescent="0.2">
      <c r="A181" s="3" t="s">
        <v>41</v>
      </c>
      <c r="B181" s="10">
        <v>20</v>
      </c>
      <c r="C181" s="11">
        <v>1.3</v>
      </c>
      <c r="D181" s="11">
        <v>0.2</v>
      </c>
      <c r="E181" s="11">
        <v>8.6</v>
      </c>
      <c r="F181" s="11">
        <v>43</v>
      </c>
      <c r="G181" s="19">
        <v>11</v>
      </c>
      <c r="H181" s="6" t="s">
        <v>42</v>
      </c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</row>
    <row r="182" spans="1:256" x14ac:dyDescent="0.2">
      <c r="A182" s="16" t="s">
        <v>24</v>
      </c>
      <c r="B182" s="2">
        <f>SUM(B178:B181)</f>
        <v>520</v>
      </c>
      <c r="C182" s="2">
        <f>SUM(C178:C181)</f>
        <v>11.15</v>
      </c>
      <c r="D182" s="2">
        <f>SUM(D178:D181)</f>
        <v>13.44</v>
      </c>
      <c r="E182" s="2">
        <f>SUM(E178:E181)</f>
        <v>75.63</v>
      </c>
      <c r="F182" s="2">
        <f>SUM(F178:F181)</f>
        <v>447.71000000000004</v>
      </c>
      <c r="G182" s="2"/>
      <c r="H182" s="6"/>
    </row>
    <row r="183" spans="1:256" x14ac:dyDescent="0.2">
      <c r="A183" s="115" t="s">
        <v>232</v>
      </c>
      <c r="B183" s="116"/>
      <c r="C183" s="116"/>
      <c r="D183" s="116"/>
      <c r="E183" s="116"/>
      <c r="F183" s="116"/>
      <c r="G183" s="116"/>
      <c r="H183" s="118"/>
    </row>
    <row r="184" spans="1:256" x14ac:dyDescent="0.2">
      <c r="A184" s="3" t="s">
        <v>93</v>
      </c>
      <c r="B184" s="7">
        <v>90</v>
      </c>
      <c r="C184" s="4">
        <v>11.52</v>
      </c>
      <c r="D184" s="4">
        <v>13</v>
      </c>
      <c r="E184" s="4">
        <v>4.05</v>
      </c>
      <c r="F184" s="4">
        <v>189.6</v>
      </c>
      <c r="G184" s="7" t="s">
        <v>94</v>
      </c>
      <c r="H184" s="6" t="s">
        <v>95</v>
      </c>
    </row>
    <row r="185" spans="1:256" ht="13.5" customHeight="1" x14ac:dyDescent="0.2">
      <c r="A185" s="6" t="s">
        <v>63</v>
      </c>
      <c r="B185" s="7">
        <v>150</v>
      </c>
      <c r="C185" s="7">
        <v>5.52</v>
      </c>
      <c r="D185" s="7">
        <v>4.51</v>
      </c>
      <c r="E185" s="7">
        <v>26.45</v>
      </c>
      <c r="F185" s="7">
        <v>168.45</v>
      </c>
      <c r="G185" s="7" t="s">
        <v>64</v>
      </c>
      <c r="H185" s="6" t="s">
        <v>65</v>
      </c>
    </row>
    <row r="186" spans="1:256" s="69" customFormat="1" ht="10.5" customHeight="1" x14ac:dyDescent="0.25">
      <c r="A186" s="9" t="s">
        <v>21</v>
      </c>
      <c r="B186" s="15">
        <v>215</v>
      </c>
      <c r="C186" s="7">
        <v>7.0000000000000007E-2</v>
      </c>
      <c r="D186" s="7">
        <v>0.02</v>
      </c>
      <c r="E186" s="73">
        <v>15</v>
      </c>
      <c r="F186" s="7">
        <v>60</v>
      </c>
      <c r="G186" s="74" t="s">
        <v>22</v>
      </c>
      <c r="H186" s="63" t="s">
        <v>23</v>
      </c>
    </row>
    <row r="187" spans="1:256" x14ac:dyDescent="0.2">
      <c r="A187" s="3" t="s">
        <v>193</v>
      </c>
      <c r="B187" s="28">
        <v>20</v>
      </c>
      <c r="C187" s="4">
        <f>3.2/2</f>
        <v>1.6</v>
      </c>
      <c r="D187" s="4">
        <f>0.4/2</f>
        <v>0.2</v>
      </c>
      <c r="E187" s="4">
        <f>20.4/2</f>
        <v>10.199999999999999</v>
      </c>
      <c r="F187" s="4">
        <v>50</v>
      </c>
      <c r="G187" s="73" t="s">
        <v>69</v>
      </c>
      <c r="H187" s="9" t="s">
        <v>45</v>
      </c>
    </row>
    <row r="188" spans="1:256" x14ac:dyDescent="0.2">
      <c r="A188" s="16" t="s">
        <v>24</v>
      </c>
      <c r="B188" s="2">
        <f>SUM(B184:B187)</f>
        <v>475</v>
      </c>
      <c r="C188" s="17">
        <f>SUM(C184:C187)</f>
        <v>18.71</v>
      </c>
      <c r="D188" s="17">
        <f>SUM(D184:D187)</f>
        <v>17.729999999999997</v>
      </c>
      <c r="E188" s="17">
        <f>SUM(E184:E187)</f>
        <v>55.7</v>
      </c>
      <c r="F188" s="17">
        <f>SUM(F184:F187)</f>
        <v>468.04999999999995</v>
      </c>
      <c r="G188" s="2"/>
      <c r="H188" s="6"/>
    </row>
    <row r="189" spans="1:256" x14ac:dyDescent="0.2">
      <c r="A189" s="115" t="s">
        <v>237</v>
      </c>
      <c r="B189" s="116"/>
      <c r="C189" s="116"/>
      <c r="D189" s="116"/>
      <c r="E189" s="116"/>
      <c r="F189" s="116"/>
      <c r="G189" s="116"/>
      <c r="H189" s="118"/>
    </row>
    <row r="190" spans="1:256" s="69" customFormat="1" x14ac:dyDescent="0.2">
      <c r="A190" s="45" t="s">
        <v>223</v>
      </c>
      <c r="B190" s="10">
        <v>100</v>
      </c>
      <c r="C190" s="5">
        <v>8.5</v>
      </c>
      <c r="D190" s="5">
        <v>7.98</v>
      </c>
      <c r="E190" s="46">
        <v>38.880000000000003</v>
      </c>
      <c r="F190" s="46">
        <v>244.8</v>
      </c>
      <c r="G190" s="81" t="s">
        <v>200</v>
      </c>
      <c r="H190" s="82" t="s">
        <v>201</v>
      </c>
    </row>
    <row r="191" spans="1:256" s="69" customFormat="1" ht="10.5" customHeight="1" x14ac:dyDescent="0.25">
      <c r="A191" s="9" t="s">
        <v>21</v>
      </c>
      <c r="B191" s="15">
        <v>215</v>
      </c>
      <c r="C191" s="7">
        <v>7.0000000000000007E-2</v>
      </c>
      <c r="D191" s="7">
        <v>0.02</v>
      </c>
      <c r="E191" s="73">
        <v>15</v>
      </c>
      <c r="F191" s="7">
        <v>60</v>
      </c>
      <c r="G191" s="74" t="s">
        <v>22</v>
      </c>
      <c r="H191" s="63" t="s">
        <v>23</v>
      </c>
    </row>
    <row r="192" spans="1:256" x14ac:dyDescent="0.2">
      <c r="A192" s="75" t="s">
        <v>24</v>
      </c>
      <c r="B192" s="76">
        <f>SUM(B190:B191)</f>
        <v>315</v>
      </c>
      <c r="C192" s="76">
        <f>SUM(C190:C191)</f>
        <v>8.57</v>
      </c>
      <c r="D192" s="76">
        <f>SUM(D190:D191)</f>
        <v>8</v>
      </c>
      <c r="E192" s="76">
        <f>SUM(E190:E191)</f>
        <v>53.88</v>
      </c>
      <c r="F192" s="76">
        <f>SUM(F190:F191)</f>
        <v>304.8</v>
      </c>
      <c r="G192" s="77"/>
      <c r="H192" s="78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79"/>
      <c r="EB192" s="79"/>
      <c r="EC192" s="79"/>
      <c r="ED192" s="79"/>
      <c r="EE192" s="79"/>
      <c r="EF192" s="79"/>
      <c r="EG192" s="79"/>
      <c r="EH192" s="79"/>
      <c r="EI192" s="79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  <c r="FF192" s="79"/>
      <c r="FG192" s="79"/>
      <c r="FH192" s="79"/>
      <c r="FI192" s="79"/>
      <c r="FJ192" s="79"/>
      <c r="FK192" s="79"/>
      <c r="FL192" s="79"/>
      <c r="FM192" s="79"/>
      <c r="FN192" s="79"/>
      <c r="FO192" s="79"/>
      <c r="FP192" s="79"/>
      <c r="FQ192" s="79"/>
      <c r="FR192" s="79"/>
      <c r="FS192" s="79"/>
      <c r="FT192" s="79"/>
      <c r="FU192" s="79"/>
      <c r="FV192" s="79"/>
      <c r="FW192" s="79"/>
      <c r="FX192" s="79"/>
      <c r="FY192" s="79"/>
      <c r="FZ192" s="79"/>
      <c r="GA192" s="79"/>
      <c r="GB192" s="79"/>
      <c r="GC192" s="79"/>
      <c r="GD192" s="79"/>
      <c r="GE192" s="79"/>
      <c r="GF192" s="79"/>
      <c r="GG192" s="79"/>
      <c r="GH192" s="79"/>
      <c r="GI192" s="79"/>
      <c r="GJ192" s="79"/>
      <c r="GK192" s="79"/>
      <c r="GL192" s="79"/>
      <c r="GM192" s="79"/>
      <c r="GN192" s="79"/>
      <c r="GO192" s="79"/>
      <c r="GP192" s="79"/>
      <c r="GQ192" s="79"/>
      <c r="GR192" s="79"/>
      <c r="GS192" s="79"/>
      <c r="GT192" s="79"/>
      <c r="GU192" s="79"/>
      <c r="GV192" s="79"/>
      <c r="GW192" s="79"/>
      <c r="GX192" s="79"/>
      <c r="GY192" s="79"/>
      <c r="GZ192" s="79"/>
      <c r="HA192" s="79"/>
      <c r="HB192" s="79"/>
      <c r="HC192" s="79"/>
      <c r="HD192" s="79"/>
      <c r="HE192" s="79"/>
      <c r="HF192" s="79"/>
      <c r="HG192" s="79"/>
      <c r="HH192" s="79"/>
      <c r="HI192" s="79"/>
      <c r="HJ192" s="79"/>
      <c r="HK192" s="79"/>
      <c r="HL192" s="79"/>
      <c r="HM192" s="79"/>
      <c r="HN192" s="79"/>
      <c r="HO192" s="79"/>
      <c r="HP192" s="79"/>
      <c r="HQ192" s="79"/>
      <c r="HR192" s="79"/>
      <c r="HS192" s="79"/>
      <c r="HT192" s="79"/>
      <c r="HU192" s="79"/>
      <c r="HV192" s="79"/>
      <c r="HW192" s="79"/>
      <c r="HX192" s="79"/>
      <c r="HY192" s="79"/>
      <c r="HZ192" s="79"/>
      <c r="IA192" s="79"/>
      <c r="IB192" s="79"/>
      <c r="IC192" s="79"/>
      <c r="ID192" s="79"/>
      <c r="IE192" s="79"/>
      <c r="IF192" s="79"/>
      <c r="IG192" s="79"/>
      <c r="IH192" s="79"/>
      <c r="II192" s="79"/>
      <c r="IJ192" s="79"/>
      <c r="IK192" s="79"/>
      <c r="IL192" s="79"/>
      <c r="IM192" s="79"/>
      <c r="IN192" s="79"/>
      <c r="IO192" s="79"/>
      <c r="IP192" s="79"/>
      <c r="IQ192" s="79"/>
      <c r="IR192" s="79"/>
      <c r="IS192" s="79"/>
      <c r="IT192" s="79"/>
      <c r="IU192" s="79"/>
      <c r="IV192" s="79"/>
    </row>
    <row r="193" spans="1:251" x14ac:dyDescent="0.2">
      <c r="A193" s="104" t="s">
        <v>101</v>
      </c>
      <c r="B193" s="104"/>
      <c r="C193" s="104"/>
      <c r="D193" s="104"/>
      <c r="E193" s="104"/>
      <c r="F193" s="104"/>
      <c r="G193" s="104"/>
      <c r="H193" s="104"/>
    </row>
    <row r="194" spans="1:251" x14ac:dyDescent="0.2">
      <c r="A194" s="103" t="s">
        <v>2</v>
      </c>
      <c r="B194" s="104" t="s">
        <v>3</v>
      </c>
      <c r="C194" s="104"/>
      <c r="D194" s="104"/>
      <c r="E194" s="104"/>
      <c r="F194" s="104"/>
      <c r="G194" s="103" t="s">
        <v>4</v>
      </c>
      <c r="H194" s="103" t="s">
        <v>5</v>
      </c>
    </row>
    <row r="195" spans="1:251" ht="11.45" customHeight="1" x14ac:dyDescent="0.2">
      <c r="A195" s="103"/>
      <c r="B195" s="2" t="s">
        <v>6</v>
      </c>
      <c r="C195" s="2" t="s">
        <v>7</v>
      </c>
      <c r="D195" s="2" t="s">
        <v>8</v>
      </c>
      <c r="E195" s="2" t="s">
        <v>9</v>
      </c>
      <c r="F195" s="2" t="s">
        <v>10</v>
      </c>
      <c r="G195" s="103"/>
      <c r="H195" s="103"/>
    </row>
    <row r="196" spans="1:251" x14ac:dyDescent="0.2">
      <c r="A196" s="112" t="s">
        <v>230</v>
      </c>
      <c r="B196" s="113"/>
      <c r="C196" s="113"/>
      <c r="D196" s="113"/>
      <c r="E196" s="113"/>
      <c r="F196" s="113"/>
      <c r="G196" s="113"/>
      <c r="H196" s="114"/>
    </row>
    <row r="197" spans="1:251" ht="12.75" customHeight="1" x14ac:dyDescent="0.2">
      <c r="A197" s="6" t="s">
        <v>166</v>
      </c>
      <c r="B197" s="10">
        <v>200</v>
      </c>
      <c r="C197" s="11">
        <v>1.58</v>
      </c>
      <c r="D197" s="11">
        <v>2.17</v>
      </c>
      <c r="E197" s="11">
        <v>9.69</v>
      </c>
      <c r="F197" s="11">
        <v>68.599999999999994</v>
      </c>
      <c r="G197" s="19">
        <v>101</v>
      </c>
      <c r="H197" s="31" t="s">
        <v>167</v>
      </c>
    </row>
    <row r="198" spans="1:251" s="69" customFormat="1" x14ac:dyDescent="0.25">
      <c r="A198" s="6" t="s">
        <v>195</v>
      </c>
      <c r="B198" s="80">
        <v>80</v>
      </c>
      <c r="C198" s="46">
        <f>9.42*0.8</f>
        <v>7.5360000000000005</v>
      </c>
      <c r="D198" s="46">
        <f>14.84*0.8</f>
        <v>11.872</v>
      </c>
      <c r="E198" s="46">
        <f>51.16*0.8</f>
        <v>40.927999999999997</v>
      </c>
      <c r="F198" s="46">
        <f>376*0.8</f>
        <v>300.8</v>
      </c>
      <c r="G198" s="29" t="s">
        <v>196</v>
      </c>
      <c r="H198" s="9" t="s">
        <v>197</v>
      </c>
    </row>
    <row r="199" spans="1:251" x14ac:dyDescent="0.2">
      <c r="A199" s="6" t="s">
        <v>171</v>
      </c>
      <c r="B199" s="7">
        <v>200</v>
      </c>
      <c r="C199" s="7">
        <v>0</v>
      </c>
      <c r="D199" s="7">
        <v>0</v>
      </c>
      <c r="E199" s="7">
        <v>19.97</v>
      </c>
      <c r="F199" s="7">
        <v>76</v>
      </c>
      <c r="G199" s="7" t="s">
        <v>172</v>
      </c>
      <c r="H199" s="9" t="s">
        <v>82</v>
      </c>
    </row>
    <row r="200" spans="1:251" x14ac:dyDescent="0.2">
      <c r="A200" s="3" t="s">
        <v>41</v>
      </c>
      <c r="B200" s="10">
        <v>20</v>
      </c>
      <c r="C200" s="11">
        <v>1.3</v>
      </c>
      <c r="D200" s="11">
        <v>0.2</v>
      </c>
      <c r="E200" s="11">
        <v>8.6</v>
      </c>
      <c r="F200" s="11">
        <v>43</v>
      </c>
      <c r="G200" s="19">
        <v>11</v>
      </c>
      <c r="H200" s="6" t="s">
        <v>42</v>
      </c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</row>
    <row r="201" spans="1:251" ht="13.5" customHeight="1" x14ac:dyDescent="0.2">
      <c r="A201" s="16" t="s">
        <v>24</v>
      </c>
      <c r="B201" s="2">
        <f>SUM(B197:B200)</f>
        <v>500</v>
      </c>
      <c r="C201" s="17">
        <f>SUM(C197:C200)</f>
        <v>10.416</v>
      </c>
      <c r="D201" s="17">
        <f>SUM(D197:D200)</f>
        <v>14.241999999999999</v>
      </c>
      <c r="E201" s="17">
        <f>SUM(E197:E200)</f>
        <v>79.187999999999988</v>
      </c>
      <c r="F201" s="17">
        <f>SUM(F197:F200)</f>
        <v>488.4</v>
      </c>
      <c r="G201" s="2"/>
      <c r="H201" s="6"/>
    </row>
    <row r="202" spans="1:251" ht="13.5" customHeight="1" x14ac:dyDescent="0.2">
      <c r="A202" s="115" t="s">
        <v>231</v>
      </c>
      <c r="B202" s="116"/>
      <c r="C202" s="117"/>
      <c r="D202" s="117"/>
      <c r="E202" s="117"/>
      <c r="F202" s="117"/>
      <c r="G202" s="116"/>
      <c r="H202" s="118"/>
    </row>
    <row r="203" spans="1:251" x14ac:dyDescent="0.2">
      <c r="A203" s="6" t="s">
        <v>168</v>
      </c>
      <c r="B203" s="28">
        <v>90</v>
      </c>
      <c r="C203" s="11">
        <v>15.9</v>
      </c>
      <c r="D203" s="11">
        <v>6.5</v>
      </c>
      <c r="E203" s="11">
        <v>11.7</v>
      </c>
      <c r="F203" s="11">
        <v>172.5</v>
      </c>
      <c r="G203" s="19" t="s">
        <v>169</v>
      </c>
      <c r="H203" s="9" t="s">
        <v>170</v>
      </c>
    </row>
    <row r="204" spans="1:251" ht="11.25" customHeight="1" x14ac:dyDescent="0.2">
      <c r="A204" s="9" t="s">
        <v>35</v>
      </c>
      <c r="B204" s="7">
        <v>150</v>
      </c>
      <c r="C204" s="22">
        <v>3.06</v>
      </c>
      <c r="D204" s="22">
        <v>4.8</v>
      </c>
      <c r="E204" s="22">
        <v>20.440000000000001</v>
      </c>
      <c r="F204" s="22">
        <v>137.25</v>
      </c>
      <c r="G204" s="7" t="s">
        <v>36</v>
      </c>
      <c r="H204" s="9" t="s">
        <v>37</v>
      </c>
    </row>
    <row r="205" spans="1:251" s="69" customFormat="1" ht="10.5" customHeight="1" x14ac:dyDescent="0.25">
      <c r="A205" s="9" t="s">
        <v>21</v>
      </c>
      <c r="B205" s="15">
        <v>215</v>
      </c>
      <c r="C205" s="7">
        <v>7.0000000000000007E-2</v>
      </c>
      <c r="D205" s="7">
        <v>0.02</v>
      </c>
      <c r="E205" s="73">
        <v>15</v>
      </c>
      <c r="F205" s="7">
        <v>60</v>
      </c>
      <c r="G205" s="74" t="s">
        <v>22</v>
      </c>
      <c r="H205" s="63" t="s">
        <v>23</v>
      </c>
    </row>
    <row r="206" spans="1:251" x14ac:dyDescent="0.2">
      <c r="A206" s="3" t="s">
        <v>193</v>
      </c>
      <c r="B206" s="28">
        <v>20</v>
      </c>
      <c r="C206" s="4">
        <f>3.2/2</f>
        <v>1.6</v>
      </c>
      <c r="D206" s="4">
        <f>0.4/2</f>
        <v>0.2</v>
      </c>
      <c r="E206" s="4">
        <f>20.4/2</f>
        <v>10.199999999999999</v>
      </c>
      <c r="F206" s="4">
        <v>50</v>
      </c>
      <c r="G206" s="73" t="s">
        <v>69</v>
      </c>
      <c r="H206" s="9" t="s">
        <v>45</v>
      </c>
    </row>
    <row r="207" spans="1:251" x14ac:dyDescent="0.2">
      <c r="A207" s="16" t="s">
        <v>24</v>
      </c>
      <c r="B207" s="2">
        <f>SUM(B203:B206)</f>
        <v>475</v>
      </c>
      <c r="C207" s="102">
        <f t="shared" ref="C207:F207" si="1">SUM(C203:C206)</f>
        <v>20.630000000000003</v>
      </c>
      <c r="D207" s="102">
        <f t="shared" si="1"/>
        <v>11.52</v>
      </c>
      <c r="E207" s="102">
        <f t="shared" si="1"/>
        <v>57.34</v>
      </c>
      <c r="F207" s="102">
        <f t="shared" si="1"/>
        <v>419.75</v>
      </c>
      <c r="G207" s="2"/>
      <c r="H207" s="6"/>
    </row>
    <row r="208" spans="1:251" x14ac:dyDescent="0.2">
      <c r="A208" s="115" t="s">
        <v>232</v>
      </c>
      <c r="B208" s="116"/>
      <c r="C208" s="116"/>
      <c r="D208" s="116"/>
      <c r="E208" s="116"/>
      <c r="F208" s="116"/>
      <c r="G208" s="116"/>
      <c r="H208" s="118"/>
    </row>
    <row r="209" spans="1:256" s="69" customFormat="1" x14ac:dyDescent="0.25">
      <c r="A209" s="6" t="s">
        <v>195</v>
      </c>
      <c r="B209" s="80">
        <v>100</v>
      </c>
      <c r="C209" s="46">
        <v>9.42</v>
      </c>
      <c r="D209" s="46">
        <v>14.84</v>
      </c>
      <c r="E209" s="46">
        <v>51.16</v>
      </c>
      <c r="F209" s="46">
        <v>376</v>
      </c>
      <c r="G209" s="29" t="s">
        <v>196</v>
      </c>
      <c r="H209" s="9" t="s">
        <v>197</v>
      </c>
    </row>
    <row r="210" spans="1:256" s="69" customFormat="1" ht="10.5" customHeight="1" x14ac:dyDescent="0.25">
      <c r="A210" s="9" t="s">
        <v>21</v>
      </c>
      <c r="B210" s="15">
        <v>215</v>
      </c>
      <c r="C210" s="7">
        <v>7.0000000000000007E-2</v>
      </c>
      <c r="D210" s="7">
        <v>0.02</v>
      </c>
      <c r="E210" s="73">
        <v>15</v>
      </c>
      <c r="F210" s="7">
        <v>60</v>
      </c>
      <c r="G210" s="74" t="s">
        <v>22</v>
      </c>
      <c r="H210" s="63" t="s">
        <v>23</v>
      </c>
    </row>
    <row r="211" spans="1:256" x14ac:dyDescent="0.2">
      <c r="A211" s="75" t="s">
        <v>24</v>
      </c>
      <c r="B211" s="76">
        <f>SUM(B209:B210)</f>
        <v>315</v>
      </c>
      <c r="C211" s="76">
        <f>SUM(C209:C210)</f>
        <v>9.49</v>
      </c>
      <c r="D211" s="76">
        <f>SUM(D209:D210)</f>
        <v>14.86</v>
      </c>
      <c r="E211" s="76">
        <f>SUM(E209:E210)</f>
        <v>66.16</v>
      </c>
      <c r="F211" s="76">
        <f>SUM(F209:F210)</f>
        <v>436</v>
      </c>
      <c r="G211" s="77"/>
      <c r="H211" s="78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  <c r="DT211" s="79"/>
      <c r="DU211" s="79"/>
      <c r="DV211" s="79"/>
      <c r="DW211" s="79"/>
      <c r="DX211" s="79"/>
      <c r="DY211" s="79"/>
      <c r="DZ211" s="79"/>
      <c r="EA211" s="79"/>
      <c r="EB211" s="79"/>
      <c r="EC211" s="79"/>
      <c r="ED211" s="79"/>
      <c r="EE211" s="79"/>
      <c r="EF211" s="79"/>
      <c r="EG211" s="79"/>
      <c r="EH211" s="79"/>
      <c r="EI211" s="79"/>
      <c r="EJ211" s="79"/>
      <c r="EK211" s="79"/>
      <c r="EL211" s="79"/>
      <c r="EM211" s="79"/>
      <c r="EN211" s="79"/>
      <c r="EO211" s="79"/>
      <c r="EP211" s="79"/>
      <c r="EQ211" s="79"/>
      <c r="ER211" s="79"/>
      <c r="ES211" s="79"/>
      <c r="ET211" s="79"/>
      <c r="EU211" s="79"/>
      <c r="EV211" s="79"/>
      <c r="EW211" s="79"/>
      <c r="EX211" s="79"/>
      <c r="EY211" s="79"/>
      <c r="EZ211" s="79"/>
      <c r="FA211" s="79"/>
      <c r="FB211" s="79"/>
      <c r="FC211" s="79"/>
      <c r="FD211" s="79"/>
      <c r="FE211" s="79"/>
      <c r="FF211" s="79"/>
      <c r="FG211" s="79"/>
      <c r="FH211" s="79"/>
      <c r="FI211" s="79"/>
      <c r="FJ211" s="79"/>
      <c r="FK211" s="79"/>
      <c r="FL211" s="79"/>
      <c r="FM211" s="79"/>
      <c r="FN211" s="79"/>
      <c r="FO211" s="79"/>
      <c r="FP211" s="79"/>
      <c r="FQ211" s="79"/>
      <c r="FR211" s="79"/>
      <c r="FS211" s="79"/>
      <c r="FT211" s="79"/>
      <c r="FU211" s="79"/>
      <c r="FV211" s="79"/>
      <c r="FW211" s="79"/>
      <c r="FX211" s="79"/>
      <c r="FY211" s="79"/>
      <c r="FZ211" s="79"/>
      <c r="GA211" s="79"/>
      <c r="GB211" s="79"/>
      <c r="GC211" s="79"/>
      <c r="GD211" s="79"/>
      <c r="GE211" s="79"/>
      <c r="GF211" s="79"/>
      <c r="GG211" s="79"/>
      <c r="GH211" s="79"/>
      <c r="GI211" s="79"/>
      <c r="GJ211" s="79"/>
      <c r="GK211" s="79"/>
      <c r="GL211" s="79"/>
      <c r="GM211" s="79"/>
      <c r="GN211" s="79"/>
      <c r="GO211" s="79"/>
      <c r="GP211" s="79"/>
      <c r="GQ211" s="79"/>
      <c r="GR211" s="79"/>
      <c r="GS211" s="79"/>
      <c r="GT211" s="79"/>
      <c r="GU211" s="79"/>
      <c r="GV211" s="79"/>
      <c r="GW211" s="79"/>
      <c r="GX211" s="79"/>
      <c r="GY211" s="79"/>
      <c r="GZ211" s="79"/>
      <c r="HA211" s="79"/>
      <c r="HB211" s="79"/>
      <c r="HC211" s="79"/>
      <c r="HD211" s="79"/>
      <c r="HE211" s="79"/>
      <c r="HF211" s="79"/>
      <c r="HG211" s="79"/>
      <c r="HH211" s="79"/>
      <c r="HI211" s="79"/>
      <c r="HJ211" s="79"/>
      <c r="HK211" s="79"/>
      <c r="HL211" s="79"/>
      <c r="HM211" s="79"/>
      <c r="HN211" s="79"/>
      <c r="HO211" s="79"/>
      <c r="HP211" s="79"/>
      <c r="HQ211" s="79"/>
      <c r="HR211" s="79"/>
      <c r="HS211" s="79"/>
      <c r="HT211" s="79"/>
      <c r="HU211" s="79"/>
      <c r="HV211" s="79"/>
      <c r="HW211" s="79"/>
      <c r="HX211" s="79"/>
      <c r="HY211" s="79"/>
      <c r="HZ211" s="79"/>
      <c r="IA211" s="79"/>
      <c r="IB211" s="79"/>
      <c r="IC211" s="79"/>
      <c r="ID211" s="79"/>
      <c r="IE211" s="79"/>
      <c r="IF211" s="79"/>
      <c r="IG211" s="79"/>
      <c r="IH211" s="79"/>
      <c r="II211" s="79"/>
      <c r="IJ211" s="79"/>
      <c r="IK211" s="79"/>
      <c r="IL211" s="79"/>
      <c r="IM211" s="79"/>
      <c r="IN211" s="79"/>
      <c r="IO211" s="79"/>
      <c r="IP211" s="79"/>
      <c r="IQ211" s="79"/>
      <c r="IR211" s="79"/>
      <c r="IS211" s="79"/>
      <c r="IT211" s="79"/>
      <c r="IU211" s="79"/>
      <c r="IV211" s="79"/>
    </row>
    <row r="212" spans="1:256" x14ac:dyDescent="0.2">
      <c r="A212" s="104" t="s">
        <v>112</v>
      </c>
      <c r="B212" s="104"/>
      <c r="C212" s="104"/>
      <c r="D212" s="104"/>
      <c r="E212" s="104"/>
      <c r="F212" s="104"/>
      <c r="G212" s="104"/>
      <c r="H212" s="104"/>
    </row>
    <row r="213" spans="1:256" x14ac:dyDescent="0.2">
      <c r="A213" s="103" t="s">
        <v>2</v>
      </c>
      <c r="B213" s="104" t="s">
        <v>3</v>
      </c>
      <c r="C213" s="104"/>
      <c r="D213" s="104"/>
      <c r="E213" s="104"/>
      <c r="F213" s="104"/>
      <c r="G213" s="103" t="s">
        <v>4</v>
      </c>
      <c r="H213" s="103" t="s">
        <v>5</v>
      </c>
    </row>
    <row r="214" spans="1:256" ht="11.45" customHeight="1" x14ac:dyDescent="0.2">
      <c r="A214" s="103"/>
      <c r="B214" s="2" t="s">
        <v>6</v>
      </c>
      <c r="C214" s="2" t="s">
        <v>7</v>
      </c>
      <c r="D214" s="2" t="s">
        <v>8</v>
      </c>
      <c r="E214" s="2" t="s">
        <v>9</v>
      </c>
      <c r="F214" s="2" t="s">
        <v>10</v>
      </c>
      <c r="G214" s="103"/>
      <c r="H214" s="103"/>
    </row>
    <row r="215" spans="1:256" x14ac:dyDescent="0.2">
      <c r="A215" s="112" t="s">
        <v>230</v>
      </c>
      <c r="B215" s="113"/>
      <c r="C215" s="113"/>
      <c r="D215" s="113"/>
      <c r="E215" s="113"/>
      <c r="F215" s="113"/>
      <c r="G215" s="113"/>
      <c r="H215" s="114"/>
    </row>
    <row r="216" spans="1:256" x14ac:dyDescent="0.2">
      <c r="A216" s="6" t="s">
        <v>175</v>
      </c>
      <c r="B216" s="7">
        <v>200</v>
      </c>
      <c r="C216" s="4">
        <v>1.53</v>
      </c>
      <c r="D216" s="4">
        <v>5.0999999999999996</v>
      </c>
      <c r="E216" s="4">
        <v>8</v>
      </c>
      <c r="F216" s="4">
        <v>83.9</v>
      </c>
      <c r="G216" s="4" t="s">
        <v>176</v>
      </c>
      <c r="H216" s="9" t="s">
        <v>177</v>
      </c>
    </row>
    <row r="217" spans="1:256" s="25" customFormat="1" x14ac:dyDescent="0.2">
      <c r="A217" s="3" t="s">
        <v>190</v>
      </c>
      <c r="B217" s="4">
        <v>100</v>
      </c>
      <c r="C217" s="5">
        <v>8.64</v>
      </c>
      <c r="D217" s="5">
        <v>9.85</v>
      </c>
      <c r="E217" s="5">
        <v>45.53</v>
      </c>
      <c r="F217" s="5">
        <v>292.98</v>
      </c>
      <c r="G217" s="4" t="s">
        <v>191</v>
      </c>
      <c r="H217" s="6" t="s">
        <v>192</v>
      </c>
    </row>
    <row r="218" spans="1:256" ht="12" customHeight="1" x14ac:dyDescent="0.2">
      <c r="A218" s="20" t="s">
        <v>210</v>
      </c>
      <c r="B218" s="7">
        <v>200</v>
      </c>
      <c r="C218" s="7">
        <v>0.6</v>
      </c>
      <c r="D218" s="7">
        <v>0.4</v>
      </c>
      <c r="E218" s="7">
        <v>32.6</v>
      </c>
      <c r="F218" s="7">
        <v>136.4</v>
      </c>
      <c r="G218" s="7" t="s">
        <v>211</v>
      </c>
      <c r="H218" s="20" t="s">
        <v>212</v>
      </c>
    </row>
    <row r="219" spans="1:256" x14ac:dyDescent="0.2">
      <c r="A219" s="3" t="s">
        <v>41</v>
      </c>
      <c r="B219" s="10">
        <v>20</v>
      </c>
      <c r="C219" s="11">
        <v>1.3</v>
      </c>
      <c r="D219" s="11">
        <v>0.2</v>
      </c>
      <c r="E219" s="11">
        <v>8.6</v>
      </c>
      <c r="F219" s="11">
        <v>43</v>
      </c>
      <c r="G219" s="19">
        <v>11</v>
      </c>
      <c r="H219" s="6" t="s">
        <v>42</v>
      </c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  <c r="HW219" s="23"/>
      <c r="HX219" s="23"/>
      <c r="HY219" s="23"/>
      <c r="HZ219" s="2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  <c r="IL219" s="23"/>
      <c r="IM219" s="23"/>
      <c r="IN219" s="23"/>
      <c r="IO219" s="23"/>
      <c r="IP219" s="23"/>
      <c r="IQ219" s="23"/>
    </row>
    <row r="220" spans="1:256" x14ac:dyDescent="0.2">
      <c r="A220" s="16" t="s">
        <v>24</v>
      </c>
      <c r="B220" s="2">
        <f>SUM(B216:B219)</f>
        <v>520</v>
      </c>
      <c r="C220" s="17">
        <f>SUM(C216:C219)</f>
        <v>12.07</v>
      </c>
      <c r="D220" s="17">
        <f>SUM(D216:D219)</f>
        <v>15.549999999999999</v>
      </c>
      <c r="E220" s="17">
        <f>SUM(E216:E219)</f>
        <v>94.72999999999999</v>
      </c>
      <c r="F220" s="17">
        <f>SUM(F216:F219)</f>
        <v>556.28</v>
      </c>
      <c r="G220" s="2"/>
      <c r="H220" s="6"/>
    </row>
    <row r="221" spans="1:256" x14ac:dyDescent="0.2">
      <c r="A221" s="115" t="s">
        <v>231</v>
      </c>
      <c r="B221" s="116"/>
      <c r="C221" s="117"/>
      <c r="D221" s="117"/>
      <c r="E221" s="117"/>
      <c r="F221" s="117"/>
      <c r="G221" s="116"/>
      <c r="H221" s="118"/>
    </row>
    <row r="222" spans="1:256" ht="11.25" customHeight="1" x14ac:dyDescent="0.2">
      <c r="A222" s="6" t="s">
        <v>238</v>
      </c>
      <c r="B222" s="28">
        <v>90</v>
      </c>
      <c r="C222" s="11">
        <v>13.1</v>
      </c>
      <c r="D222" s="11">
        <v>13.9</v>
      </c>
      <c r="E222" s="11">
        <v>12.6</v>
      </c>
      <c r="F222" s="11">
        <v>229</v>
      </c>
      <c r="G222" s="19" t="s">
        <v>239</v>
      </c>
      <c r="H222" s="31" t="s">
        <v>240</v>
      </c>
    </row>
    <row r="223" spans="1:256" ht="12" customHeight="1" x14ac:dyDescent="0.2">
      <c r="A223" s="3" t="s">
        <v>241</v>
      </c>
      <c r="B223" s="10">
        <v>150</v>
      </c>
      <c r="C223" s="47">
        <v>3.5</v>
      </c>
      <c r="D223" s="47">
        <v>7.6</v>
      </c>
      <c r="E223" s="47">
        <v>9.4</v>
      </c>
      <c r="F223" s="47">
        <v>120</v>
      </c>
      <c r="G223" s="12">
        <v>181</v>
      </c>
      <c r="H223" s="31" t="s">
        <v>242</v>
      </c>
    </row>
    <row r="224" spans="1:256" s="69" customFormat="1" ht="10.5" customHeight="1" x14ac:dyDescent="0.25">
      <c r="A224" s="9" t="s">
        <v>21</v>
      </c>
      <c r="B224" s="15">
        <v>215</v>
      </c>
      <c r="C224" s="15">
        <v>7.0000000000000007E-2</v>
      </c>
      <c r="D224" s="15">
        <v>0.02</v>
      </c>
      <c r="E224" s="74">
        <v>15</v>
      </c>
      <c r="F224" s="15">
        <v>60</v>
      </c>
      <c r="G224" s="74" t="s">
        <v>22</v>
      </c>
      <c r="H224" s="63" t="s">
        <v>23</v>
      </c>
    </row>
    <row r="225" spans="1:256" x14ac:dyDescent="0.2">
      <c r="A225" s="3" t="s">
        <v>193</v>
      </c>
      <c r="B225" s="28">
        <v>20</v>
      </c>
      <c r="C225" s="4">
        <f>3.2/2</f>
        <v>1.6</v>
      </c>
      <c r="D225" s="4">
        <f>0.4/2</f>
        <v>0.2</v>
      </c>
      <c r="E225" s="4">
        <f>20.4/2</f>
        <v>10.199999999999999</v>
      </c>
      <c r="F225" s="4">
        <v>50</v>
      </c>
      <c r="G225" s="73" t="s">
        <v>69</v>
      </c>
      <c r="H225" s="9" t="s">
        <v>45</v>
      </c>
    </row>
    <row r="226" spans="1:256" x14ac:dyDescent="0.2">
      <c r="A226" s="16" t="s">
        <v>24</v>
      </c>
      <c r="B226" s="102">
        <f>SUM(B222:B225)</f>
        <v>475</v>
      </c>
      <c r="C226" s="102">
        <f t="shared" ref="C226" si="2">SUM(C222:C225)</f>
        <v>18.270000000000003</v>
      </c>
      <c r="D226" s="102">
        <f t="shared" ref="D226" si="3">SUM(D222:D225)</f>
        <v>21.72</v>
      </c>
      <c r="E226" s="102">
        <f t="shared" ref="E226" si="4">SUM(E222:E225)</f>
        <v>47.2</v>
      </c>
      <c r="F226" s="102">
        <f t="shared" ref="F226" si="5">SUM(F222:F225)</f>
        <v>459</v>
      </c>
      <c r="G226" s="102"/>
      <c r="H226" s="6"/>
    </row>
    <row r="227" spans="1:256" ht="12" customHeight="1" x14ac:dyDescent="0.2">
      <c r="A227" s="115" t="s">
        <v>232</v>
      </c>
      <c r="B227" s="116"/>
      <c r="C227" s="116"/>
      <c r="D227" s="116"/>
      <c r="E227" s="116"/>
      <c r="F227" s="116"/>
      <c r="G227" s="116"/>
      <c r="H227" s="118"/>
    </row>
    <row r="228" spans="1:256" s="25" customFormat="1" x14ac:dyDescent="0.2">
      <c r="A228" s="3" t="s">
        <v>190</v>
      </c>
      <c r="B228" s="4">
        <v>100</v>
      </c>
      <c r="C228" s="5">
        <v>8.64</v>
      </c>
      <c r="D228" s="5">
        <v>9.85</v>
      </c>
      <c r="E228" s="5">
        <v>45.53</v>
      </c>
      <c r="F228" s="5">
        <v>292.98</v>
      </c>
      <c r="G228" s="4" t="s">
        <v>191</v>
      </c>
      <c r="H228" s="6" t="s">
        <v>192</v>
      </c>
    </row>
    <row r="229" spans="1:256" s="69" customFormat="1" ht="10.5" customHeight="1" x14ac:dyDescent="0.25">
      <c r="A229" s="9" t="s">
        <v>21</v>
      </c>
      <c r="B229" s="15">
        <v>215</v>
      </c>
      <c r="C229" s="7">
        <v>7.0000000000000007E-2</v>
      </c>
      <c r="D229" s="7">
        <v>0.02</v>
      </c>
      <c r="E229" s="73">
        <v>15</v>
      </c>
      <c r="F229" s="7">
        <v>60</v>
      </c>
      <c r="G229" s="74" t="s">
        <v>22</v>
      </c>
      <c r="H229" s="63" t="s">
        <v>23</v>
      </c>
    </row>
    <row r="230" spans="1:256" x14ac:dyDescent="0.2">
      <c r="A230" s="75" t="s">
        <v>24</v>
      </c>
      <c r="B230" s="76">
        <f>SUM(B228:B229)</f>
        <v>315</v>
      </c>
      <c r="C230" s="76">
        <f>SUM(C228:C229)</f>
        <v>8.7100000000000009</v>
      </c>
      <c r="D230" s="76">
        <f>SUM(D228:D229)</f>
        <v>9.8699999999999992</v>
      </c>
      <c r="E230" s="76">
        <f>SUM(E228:E229)</f>
        <v>60.53</v>
      </c>
      <c r="F230" s="76">
        <f>SUM(F228:F229)</f>
        <v>352.98</v>
      </c>
      <c r="G230" s="77"/>
      <c r="H230" s="78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F230" s="79"/>
      <c r="DG230" s="79"/>
      <c r="DH230" s="79"/>
      <c r="DI230" s="79"/>
      <c r="DJ230" s="79"/>
      <c r="DK230" s="79"/>
      <c r="DL230" s="79"/>
      <c r="DM230" s="79"/>
      <c r="DN230" s="79"/>
      <c r="DO230" s="79"/>
      <c r="DP230" s="79"/>
      <c r="DQ230" s="79"/>
      <c r="DR230" s="79"/>
      <c r="DS230" s="79"/>
      <c r="DT230" s="79"/>
      <c r="DU230" s="79"/>
      <c r="DV230" s="79"/>
      <c r="DW230" s="79"/>
      <c r="DX230" s="79"/>
      <c r="DY230" s="79"/>
      <c r="DZ230" s="79"/>
      <c r="EA230" s="79"/>
      <c r="EB230" s="79"/>
      <c r="EC230" s="79"/>
      <c r="ED230" s="79"/>
      <c r="EE230" s="79"/>
      <c r="EF230" s="79"/>
      <c r="EG230" s="79"/>
      <c r="EH230" s="79"/>
      <c r="EI230" s="79"/>
      <c r="EJ230" s="79"/>
      <c r="EK230" s="79"/>
      <c r="EL230" s="79"/>
      <c r="EM230" s="79"/>
      <c r="EN230" s="79"/>
      <c r="EO230" s="79"/>
      <c r="EP230" s="79"/>
      <c r="EQ230" s="79"/>
      <c r="ER230" s="79"/>
      <c r="ES230" s="79"/>
      <c r="ET230" s="79"/>
      <c r="EU230" s="79"/>
      <c r="EV230" s="79"/>
      <c r="EW230" s="79"/>
      <c r="EX230" s="79"/>
      <c r="EY230" s="79"/>
      <c r="EZ230" s="79"/>
      <c r="FA230" s="79"/>
      <c r="FB230" s="79"/>
      <c r="FC230" s="79"/>
      <c r="FD230" s="79"/>
      <c r="FE230" s="79"/>
      <c r="FF230" s="79"/>
      <c r="FG230" s="79"/>
      <c r="FH230" s="79"/>
      <c r="FI230" s="79"/>
      <c r="FJ230" s="79"/>
      <c r="FK230" s="79"/>
      <c r="FL230" s="79"/>
      <c r="FM230" s="79"/>
      <c r="FN230" s="79"/>
      <c r="FO230" s="79"/>
      <c r="FP230" s="79"/>
      <c r="FQ230" s="79"/>
      <c r="FR230" s="79"/>
      <c r="FS230" s="79"/>
      <c r="FT230" s="79"/>
      <c r="FU230" s="79"/>
      <c r="FV230" s="79"/>
      <c r="FW230" s="79"/>
      <c r="FX230" s="79"/>
      <c r="FY230" s="79"/>
      <c r="FZ230" s="79"/>
      <c r="GA230" s="79"/>
      <c r="GB230" s="79"/>
      <c r="GC230" s="79"/>
      <c r="GD230" s="79"/>
      <c r="GE230" s="79"/>
      <c r="GF230" s="79"/>
      <c r="GG230" s="79"/>
      <c r="GH230" s="79"/>
      <c r="GI230" s="79"/>
      <c r="GJ230" s="79"/>
      <c r="GK230" s="79"/>
      <c r="GL230" s="79"/>
      <c r="GM230" s="79"/>
      <c r="GN230" s="79"/>
      <c r="GO230" s="79"/>
      <c r="GP230" s="79"/>
      <c r="GQ230" s="79"/>
      <c r="GR230" s="79"/>
      <c r="GS230" s="79"/>
      <c r="GT230" s="79"/>
      <c r="GU230" s="79"/>
      <c r="GV230" s="79"/>
      <c r="GW230" s="79"/>
      <c r="GX230" s="79"/>
      <c r="GY230" s="79"/>
      <c r="GZ230" s="79"/>
      <c r="HA230" s="79"/>
      <c r="HB230" s="79"/>
      <c r="HC230" s="79"/>
      <c r="HD230" s="79"/>
      <c r="HE230" s="79"/>
      <c r="HF230" s="79"/>
      <c r="HG230" s="79"/>
      <c r="HH230" s="79"/>
      <c r="HI230" s="79"/>
      <c r="HJ230" s="79"/>
      <c r="HK230" s="79"/>
      <c r="HL230" s="79"/>
      <c r="HM230" s="79"/>
      <c r="HN230" s="79"/>
      <c r="HO230" s="79"/>
      <c r="HP230" s="79"/>
      <c r="HQ230" s="79"/>
      <c r="HR230" s="79"/>
      <c r="HS230" s="79"/>
      <c r="HT230" s="79"/>
      <c r="HU230" s="79"/>
      <c r="HV230" s="79"/>
      <c r="HW230" s="79"/>
      <c r="HX230" s="79"/>
      <c r="HY230" s="79"/>
      <c r="HZ230" s="79"/>
      <c r="IA230" s="79"/>
      <c r="IB230" s="79"/>
      <c r="IC230" s="79"/>
      <c r="ID230" s="79"/>
      <c r="IE230" s="79"/>
      <c r="IF230" s="79"/>
      <c r="IG230" s="79"/>
      <c r="IH230" s="79"/>
      <c r="II230" s="79"/>
      <c r="IJ230" s="79"/>
      <c r="IK230" s="79"/>
      <c r="IL230" s="79"/>
      <c r="IM230" s="79"/>
      <c r="IN230" s="79"/>
      <c r="IO230" s="79"/>
      <c r="IP230" s="79"/>
      <c r="IQ230" s="79"/>
      <c r="IR230" s="79"/>
      <c r="IS230" s="79"/>
      <c r="IT230" s="79"/>
      <c r="IU230" s="79"/>
      <c r="IV230" s="79"/>
    </row>
  </sheetData>
  <mergeCells count="99">
    <mergeCell ref="A5:H5"/>
    <mergeCell ref="A6:H6"/>
    <mergeCell ref="A12:H12"/>
    <mergeCell ref="A18:H18"/>
    <mergeCell ref="A22:H22"/>
    <mergeCell ref="A1:H1"/>
    <mergeCell ref="A2:H2"/>
    <mergeCell ref="A3:A4"/>
    <mergeCell ref="B3:F3"/>
    <mergeCell ref="G3:G4"/>
    <mergeCell ref="H3:H4"/>
    <mergeCell ref="A44:H44"/>
    <mergeCell ref="A50:H50"/>
    <mergeCell ref="A55:H55"/>
    <mergeCell ref="A59:H59"/>
    <mergeCell ref="A23:A24"/>
    <mergeCell ref="B23:F23"/>
    <mergeCell ref="G23:G24"/>
    <mergeCell ref="H23:H24"/>
    <mergeCell ref="A25:H25"/>
    <mergeCell ref="A31:H31"/>
    <mergeCell ref="A37:H37"/>
    <mergeCell ref="A41:H41"/>
    <mergeCell ref="A42:A43"/>
    <mergeCell ref="B42:F42"/>
    <mergeCell ref="G42:G43"/>
    <mergeCell ref="H42:H43"/>
    <mergeCell ref="A60:A61"/>
    <mergeCell ref="B60:F60"/>
    <mergeCell ref="G60:G61"/>
    <mergeCell ref="H60:H61"/>
    <mergeCell ref="A79:A80"/>
    <mergeCell ref="B79:F79"/>
    <mergeCell ref="G79:G80"/>
    <mergeCell ref="H79:H80"/>
    <mergeCell ref="A62:H62"/>
    <mergeCell ref="A68:H68"/>
    <mergeCell ref="A74:H74"/>
    <mergeCell ref="A78:H78"/>
    <mergeCell ref="A98:A99"/>
    <mergeCell ref="B98:F98"/>
    <mergeCell ref="G98:G99"/>
    <mergeCell ref="H98:H99"/>
    <mergeCell ref="A81:H81"/>
    <mergeCell ref="A87:H87"/>
    <mergeCell ref="A93:H93"/>
    <mergeCell ref="A97:H97"/>
    <mergeCell ref="A117:H117"/>
    <mergeCell ref="A100:H100"/>
    <mergeCell ref="A106:H106"/>
    <mergeCell ref="A112:H112"/>
    <mergeCell ref="A116:H116"/>
    <mergeCell ref="A120:H120"/>
    <mergeCell ref="A126:H126"/>
    <mergeCell ref="A132:H132"/>
    <mergeCell ref="A136:H136"/>
    <mergeCell ref="A118:A119"/>
    <mergeCell ref="B118:F118"/>
    <mergeCell ref="G118:G119"/>
    <mergeCell ref="H118:H119"/>
    <mergeCell ref="A137:A138"/>
    <mergeCell ref="B137:F137"/>
    <mergeCell ref="G137:G138"/>
    <mergeCell ref="H137:H138"/>
    <mergeCell ref="A139:H139"/>
    <mergeCell ref="A145:H145"/>
    <mergeCell ref="A151:H151"/>
    <mergeCell ref="A155:H155"/>
    <mergeCell ref="A156:A157"/>
    <mergeCell ref="B156:F156"/>
    <mergeCell ref="G156:G157"/>
    <mergeCell ref="H156:H157"/>
    <mergeCell ref="A158:H158"/>
    <mergeCell ref="A164:H164"/>
    <mergeCell ref="A170:H170"/>
    <mergeCell ref="A174:H174"/>
    <mergeCell ref="A175:A176"/>
    <mergeCell ref="B175:F175"/>
    <mergeCell ref="G175:G176"/>
    <mergeCell ref="H175:H176"/>
    <mergeCell ref="A177:H177"/>
    <mergeCell ref="A183:H183"/>
    <mergeCell ref="A189:H189"/>
    <mergeCell ref="A193:H193"/>
    <mergeCell ref="A194:A195"/>
    <mergeCell ref="B194:F194"/>
    <mergeCell ref="G194:G195"/>
    <mergeCell ref="H194:H195"/>
    <mergeCell ref="A215:H215"/>
    <mergeCell ref="A221:H221"/>
    <mergeCell ref="A227:H227"/>
    <mergeCell ref="A196:H196"/>
    <mergeCell ref="A202:H202"/>
    <mergeCell ref="A208:H208"/>
    <mergeCell ref="A212:H212"/>
    <mergeCell ref="A213:A214"/>
    <mergeCell ref="B213:F213"/>
    <mergeCell ref="G213:G214"/>
    <mergeCell ref="H213:H214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8EBE-F473-4A91-829A-300F31429DE6}">
  <dimension ref="A1:IV181"/>
  <sheetViews>
    <sheetView topLeftCell="A31" zoomScale="130" zoomScaleNormal="130" workbookViewId="0">
      <selection activeCell="A52" sqref="A52:XFD52"/>
    </sheetView>
  </sheetViews>
  <sheetFormatPr defaultRowHeight="11.25" x14ac:dyDescent="0.2"/>
  <cols>
    <col min="1" max="1" width="32.7109375" style="1" customWidth="1"/>
    <col min="2" max="6" width="7.7109375" style="1" customWidth="1"/>
    <col min="7" max="7" width="8.42578125" style="1" customWidth="1"/>
    <col min="8" max="8" width="17.28515625" style="1" customWidth="1"/>
    <col min="9" max="251" width="9.140625" style="1"/>
    <col min="252" max="252" width="32.7109375" style="1" customWidth="1"/>
    <col min="253" max="253" width="7.7109375" style="1" customWidth="1"/>
    <col min="254" max="254" width="8" style="1" customWidth="1"/>
    <col min="255" max="255" width="8.140625" style="1" customWidth="1"/>
    <col min="256" max="256" width="9.42578125" style="1" customWidth="1"/>
    <col min="257" max="262" width="7.7109375" style="1" customWidth="1"/>
    <col min="263" max="263" width="8.42578125" style="1" customWidth="1"/>
    <col min="264" max="264" width="17.28515625" style="1" customWidth="1"/>
    <col min="265" max="507" width="9.140625" style="1"/>
    <col min="508" max="508" width="32.7109375" style="1" customWidth="1"/>
    <col min="509" max="509" width="7.7109375" style="1" customWidth="1"/>
    <col min="510" max="510" width="8" style="1" customWidth="1"/>
    <col min="511" max="511" width="8.140625" style="1" customWidth="1"/>
    <col min="512" max="512" width="9.42578125" style="1" customWidth="1"/>
    <col min="513" max="518" width="7.7109375" style="1" customWidth="1"/>
    <col min="519" max="519" width="8.42578125" style="1" customWidth="1"/>
    <col min="520" max="520" width="17.28515625" style="1" customWidth="1"/>
    <col min="521" max="763" width="9.140625" style="1"/>
    <col min="764" max="764" width="32.7109375" style="1" customWidth="1"/>
    <col min="765" max="765" width="7.7109375" style="1" customWidth="1"/>
    <col min="766" max="766" width="8" style="1" customWidth="1"/>
    <col min="767" max="767" width="8.140625" style="1" customWidth="1"/>
    <col min="768" max="768" width="9.42578125" style="1" customWidth="1"/>
    <col min="769" max="774" width="7.7109375" style="1" customWidth="1"/>
    <col min="775" max="775" width="8.42578125" style="1" customWidth="1"/>
    <col min="776" max="776" width="17.28515625" style="1" customWidth="1"/>
    <col min="777" max="1019" width="9.140625" style="1"/>
    <col min="1020" max="1020" width="32.7109375" style="1" customWidth="1"/>
    <col min="1021" max="1021" width="7.7109375" style="1" customWidth="1"/>
    <col min="1022" max="1022" width="8" style="1" customWidth="1"/>
    <col min="1023" max="1023" width="8.140625" style="1" customWidth="1"/>
    <col min="1024" max="1024" width="9.42578125" style="1" customWidth="1"/>
    <col min="1025" max="1030" width="7.7109375" style="1" customWidth="1"/>
    <col min="1031" max="1031" width="8.42578125" style="1" customWidth="1"/>
    <col min="1032" max="1032" width="17.28515625" style="1" customWidth="1"/>
    <col min="1033" max="1275" width="9.140625" style="1"/>
    <col min="1276" max="1276" width="32.7109375" style="1" customWidth="1"/>
    <col min="1277" max="1277" width="7.7109375" style="1" customWidth="1"/>
    <col min="1278" max="1278" width="8" style="1" customWidth="1"/>
    <col min="1279" max="1279" width="8.140625" style="1" customWidth="1"/>
    <col min="1280" max="1280" width="9.42578125" style="1" customWidth="1"/>
    <col min="1281" max="1286" width="7.7109375" style="1" customWidth="1"/>
    <col min="1287" max="1287" width="8.42578125" style="1" customWidth="1"/>
    <col min="1288" max="1288" width="17.28515625" style="1" customWidth="1"/>
    <col min="1289" max="1531" width="9.140625" style="1"/>
    <col min="1532" max="1532" width="32.7109375" style="1" customWidth="1"/>
    <col min="1533" max="1533" width="7.7109375" style="1" customWidth="1"/>
    <col min="1534" max="1534" width="8" style="1" customWidth="1"/>
    <col min="1535" max="1535" width="8.140625" style="1" customWidth="1"/>
    <col min="1536" max="1536" width="9.42578125" style="1" customWidth="1"/>
    <col min="1537" max="1542" width="7.7109375" style="1" customWidth="1"/>
    <col min="1543" max="1543" width="8.42578125" style="1" customWidth="1"/>
    <col min="1544" max="1544" width="17.28515625" style="1" customWidth="1"/>
    <col min="1545" max="1787" width="9.140625" style="1"/>
    <col min="1788" max="1788" width="32.7109375" style="1" customWidth="1"/>
    <col min="1789" max="1789" width="7.7109375" style="1" customWidth="1"/>
    <col min="1790" max="1790" width="8" style="1" customWidth="1"/>
    <col min="1791" max="1791" width="8.140625" style="1" customWidth="1"/>
    <col min="1792" max="1792" width="9.42578125" style="1" customWidth="1"/>
    <col min="1793" max="1798" width="7.7109375" style="1" customWidth="1"/>
    <col min="1799" max="1799" width="8.42578125" style="1" customWidth="1"/>
    <col min="1800" max="1800" width="17.28515625" style="1" customWidth="1"/>
    <col min="1801" max="2043" width="9.140625" style="1"/>
    <col min="2044" max="2044" width="32.7109375" style="1" customWidth="1"/>
    <col min="2045" max="2045" width="7.7109375" style="1" customWidth="1"/>
    <col min="2046" max="2046" width="8" style="1" customWidth="1"/>
    <col min="2047" max="2047" width="8.140625" style="1" customWidth="1"/>
    <col min="2048" max="2048" width="9.42578125" style="1" customWidth="1"/>
    <col min="2049" max="2054" width="7.7109375" style="1" customWidth="1"/>
    <col min="2055" max="2055" width="8.42578125" style="1" customWidth="1"/>
    <col min="2056" max="2056" width="17.28515625" style="1" customWidth="1"/>
    <col min="2057" max="2299" width="9.140625" style="1"/>
    <col min="2300" max="2300" width="32.7109375" style="1" customWidth="1"/>
    <col min="2301" max="2301" width="7.7109375" style="1" customWidth="1"/>
    <col min="2302" max="2302" width="8" style="1" customWidth="1"/>
    <col min="2303" max="2303" width="8.140625" style="1" customWidth="1"/>
    <col min="2304" max="2304" width="9.42578125" style="1" customWidth="1"/>
    <col min="2305" max="2310" width="7.7109375" style="1" customWidth="1"/>
    <col min="2311" max="2311" width="8.42578125" style="1" customWidth="1"/>
    <col min="2312" max="2312" width="17.28515625" style="1" customWidth="1"/>
    <col min="2313" max="2555" width="9.140625" style="1"/>
    <col min="2556" max="2556" width="32.7109375" style="1" customWidth="1"/>
    <col min="2557" max="2557" width="7.7109375" style="1" customWidth="1"/>
    <col min="2558" max="2558" width="8" style="1" customWidth="1"/>
    <col min="2559" max="2559" width="8.140625" style="1" customWidth="1"/>
    <col min="2560" max="2560" width="9.42578125" style="1" customWidth="1"/>
    <col min="2561" max="2566" width="7.7109375" style="1" customWidth="1"/>
    <col min="2567" max="2567" width="8.42578125" style="1" customWidth="1"/>
    <col min="2568" max="2568" width="17.28515625" style="1" customWidth="1"/>
    <col min="2569" max="2811" width="9.140625" style="1"/>
    <col min="2812" max="2812" width="32.7109375" style="1" customWidth="1"/>
    <col min="2813" max="2813" width="7.7109375" style="1" customWidth="1"/>
    <col min="2814" max="2814" width="8" style="1" customWidth="1"/>
    <col min="2815" max="2815" width="8.140625" style="1" customWidth="1"/>
    <col min="2816" max="2816" width="9.42578125" style="1" customWidth="1"/>
    <col min="2817" max="2822" width="7.7109375" style="1" customWidth="1"/>
    <col min="2823" max="2823" width="8.42578125" style="1" customWidth="1"/>
    <col min="2824" max="2824" width="17.28515625" style="1" customWidth="1"/>
    <col min="2825" max="3067" width="9.140625" style="1"/>
    <col min="3068" max="3068" width="32.7109375" style="1" customWidth="1"/>
    <col min="3069" max="3069" width="7.7109375" style="1" customWidth="1"/>
    <col min="3070" max="3070" width="8" style="1" customWidth="1"/>
    <col min="3071" max="3071" width="8.140625" style="1" customWidth="1"/>
    <col min="3072" max="3072" width="9.42578125" style="1" customWidth="1"/>
    <col min="3073" max="3078" width="7.7109375" style="1" customWidth="1"/>
    <col min="3079" max="3079" width="8.42578125" style="1" customWidth="1"/>
    <col min="3080" max="3080" width="17.28515625" style="1" customWidth="1"/>
    <col min="3081" max="3323" width="9.140625" style="1"/>
    <col min="3324" max="3324" width="32.7109375" style="1" customWidth="1"/>
    <col min="3325" max="3325" width="7.7109375" style="1" customWidth="1"/>
    <col min="3326" max="3326" width="8" style="1" customWidth="1"/>
    <col min="3327" max="3327" width="8.140625" style="1" customWidth="1"/>
    <col min="3328" max="3328" width="9.42578125" style="1" customWidth="1"/>
    <col min="3329" max="3334" width="7.7109375" style="1" customWidth="1"/>
    <col min="3335" max="3335" width="8.42578125" style="1" customWidth="1"/>
    <col min="3336" max="3336" width="17.28515625" style="1" customWidth="1"/>
    <col min="3337" max="3579" width="9.140625" style="1"/>
    <col min="3580" max="3580" width="32.7109375" style="1" customWidth="1"/>
    <col min="3581" max="3581" width="7.7109375" style="1" customWidth="1"/>
    <col min="3582" max="3582" width="8" style="1" customWidth="1"/>
    <col min="3583" max="3583" width="8.140625" style="1" customWidth="1"/>
    <col min="3584" max="3584" width="9.42578125" style="1" customWidth="1"/>
    <col min="3585" max="3590" width="7.7109375" style="1" customWidth="1"/>
    <col min="3591" max="3591" width="8.42578125" style="1" customWidth="1"/>
    <col min="3592" max="3592" width="17.28515625" style="1" customWidth="1"/>
    <col min="3593" max="3835" width="9.140625" style="1"/>
    <col min="3836" max="3836" width="32.7109375" style="1" customWidth="1"/>
    <col min="3837" max="3837" width="7.7109375" style="1" customWidth="1"/>
    <col min="3838" max="3838" width="8" style="1" customWidth="1"/>
    <col min="3839" max="3839" width="8.140625" style="1" customWidth="1"/>
    <col min="3840" max="3840" width="9.42578125" style="1" customWidth="1"/>
    <col min="3841" max="3846" width="7.7109375" style="1" customWidth="1"/>
    <col min="3847" max="3847" width="8.42578125" style="1" customWidth="1"/>
    <col min="3848" max="3848" width="17.28515625" style="1" customWidth="1"/>
    <col min="3849" max="4091" width="9.140625" style="1"/>
    <col min="4092" max="4092" width="32.7109375" style="1" customWidth="1"/>
    <col min="4093" max="4093" width="7.7109375" style="1" customWidth="1"/>
    <col min="4094" max="4094" width="8" style="1" customWidth="1"/>
    <col min="4095" max="4095" width="8.140625" style="1" customWidth="1"/>
    <col min="4096" max="4096" width="9.42578125" style="1" customWidth="1"/>
    <col min="4097" max="4102" width="7.7109375" style="1" customWidth="1"/>
    <col min="4103" max="4103" width="8.42578125" style="1" customWidth="1"/>
    <col min="4104" max="4104" width="17.28515625" style="1" customWidth="1"/>
    <col min="4105" max="4347" width="9.140625" style="1"/>
    <col min="4348" max="4348" width="32.7109375" style="1" customWidth="1"/>
    <col min="4349" max="4349" width="7.7109375" style="1" customWidth="1"/>
    <col min="4350" max="4350" width="8" style="1" customWidth="1"/>
    <col min="4351" max="4351" width="8.140625" style="1" customWidth="1"/>
    <col min="4352" max="4352" width="9.42578125" style="1" customWidth="1"/>
    <col min="4353" max="4358" width="7.7109375" style="1" customWidth="1"/>
    <col min="4359" max="4359" width="8.42578125" style="1" customWidth="1"/>
    <col min="4360" max="4360" width="17.28515625" style="1" customWidth="1"/>
    <col min="4361" max="4603" width="9.140625" style="1"/>
    <col min="4604" max="4604" width="32.7109375" style="1" customWidth="1"/>
    <col min="4605" max="4605" width="7.7109375" style="1" customWidth="1"/>
    <col min="4606" max="4606" width="8" style="1" customWidth="1"/>
    <col min="4607" max="4607" width="8.140625" style="1" customWidth="1"/>
    <col min="4608" max="4608" width="9.42578125" style="1" customWidth="1"/>
    <col min="4609" max="4614" width="7.7109375" style="1" customWidth="1"/>
    <col min="4615" max="4615" width="8.42578125" style="1" customWidth="1"/>
    <col min="4616" max="4616" width="17.28515625" style="1" customWidth="1"/>
    <col min="4617" max="4859" width="9.140625" style="1"/>
    <col min="4860" max="4860" width="32.7109375" style="1" customWidth="1"/>
    <col min="4861" max="4861" width="7.7109375" style="1" customWidth="1"/>
    <col min="4862" max="4862" width="8" style="1" customWidth="1"/>
    <col min="4863" max="4863" width="8.140625" style="1" customWidth="1"/>
    <col min="4864" max="4864" width="9.42578125" style="1" customWidth="1"/>
    <col min="4865" max="4870" width="7.7109375" style="1" customWidth="1"/>
    <col min="4871" max="4871" width="8.42578125" style="1" customWidth="1"/>
    <col min="4872" max="4872" width="17.28515625" style="1" customWidth="1"/>
    <col min="4873" max="5115" width="9.140625" style="1"/>
    <col min="5116" max="5116" width="32.7109375" style="1" customWidth="1"/>
    <col min="5117" max="5117" width="7.7109375" style="1" customWidth="1"/>
    <col min="5118" max="5118" width="8" style="1" customWidth="1"/>
    <col min="5119" max="5119" width="8.140625" style="1" customWidth="1"/>
    <col min="5120" max="5120" width="9.42578125" style="1" customWidth="1"/>
    <col min="5121" max="5126" width="7.7109375" style="1" customWidth="1"/>
    <col min="5127" max="5127" width="8.42578125" style="1" customWidth="1"/>
    <col min="5128" max="5128" width="17.28515625" style="1" customWidth="1"/>
    <col min="5129" max="5371" width="9.140625" style="1"/>
    <col min="5372" max="5372" width="32.7109375" style="1" customWidth="1"/>
    <col min="5373" max="5373" width="7.7109375" style="1" customWidth="1"/>
    <col min="5374" max="5374" width="8" style="1" customWidth="1"/>
    <col min="5375" max="5375" width="8.140625" style="1" customWidth="1"/>
    <col min="5376" max="5376" width="9.42578125" style="1" customWidth="1"/>
    <col min="5377" max="5382" width="7.7109375" style="1" customWidth="1"/>
    <col min="5383" max="5383" width="8.42578125" style="1" customWidth="1"/>
    <col min="5384" max="5384" width="17.28515625" style="1" customWidth="1"/>
    <col min="5385" max="5627" width="9.140625" style="1"/>
    <col min="5628" max="5628" width="32.7109375" style="1" customWidth="1"/>
    <col min="5629" max="5629" width="7.7109375" style="1" customWidth="1"/>
    <col min="5630" max="5630" width="8" style="1" customWidth="1"/>
    <col min="5631" max="5631" width="8.140625" style="1" customWidth="1"/>
    <col min="5632" max="5632" width="9.42578125" style="1" customWidth="1"/>
    <col min="5633" max="5638" width="7.7109375" style="1" customWidth="1"/>
    <col min="5639" max="5639" width="8.42578125" style="1" customWidth="1"/>
    <col min="5640" max="5640" width="17.28515625" style="1" customWidth="1"/>
    <col min="5641" max="5883" width="9.140625" style="1"/>
    <col min="5884" max="5884" width="32.7109375" style="1" customWidth="1"/>
    <col min="5885" max="5885" width="7.7109375" style="1" customWidth="1"/>
    <col min="5886" max="5886" width="8" style="1" customWidth="1"/>
    <col min="5887" max="5887" width="8.140625" style="1" customWidth="1"/>
    <col min="5888" max="5888" width="9.42578125" style="1" customWidth="1"/>
    <col min="5889" max="5894" width="7.7109375" style="1" customWidth="1"/>
    <col min="5895" max="5895" width="8.42578125" style="1" customWidth="1"/>
    <col min="5896" max="5896" width="17.28515625" style="1" customWidth="1"/>
    <col min="5897" max="6139" width="9.140625" style="1"/>
    <col min="6140" max="6140" width="32.7109375" style="1" customWidth="1"/>
    <col min="6141" max="6141" width="7.7109375" style="1" customWidth="1"/>
    <col min="6142" max="6142" width="8" style="1" customWidth="1"/>
    <col min="6143" max="6143" width="8.140625" style="1" customWidth="1"/>
    <col min="6144" max="6144" width="9.42578125" style="1" customWidth="1"/>
    <col min="6145" max="6150" width="7.7109375" style="1" customWidth="1"/>
    <col min="6151" max="6151" width="8.42578125" style="1" customWidth="1"/>
    <col min="6152" max="6152" width="17.28515625" style="1" customWidth="1"/>
    <col min="6153" max="6395" width="9.140625" style="1"/>
    <col min="6396" max="6396" width="32.7109375" style="1" customWidth="1"/>
    <col min="6397" max="6397" width="7.7109375" style="1" customWidth="1"/>
    <col min="6398" max="6398" width="8" style="1" customWidth="1"/>
    <col min="6399" max="6399" width="8.140625" style="1" customWidth="1"/>
    <col min="6400" max="6400" width="9.42578125" style="1" customWidth="1"/>
    <col min="6401" max="6406" width="7.7109375" style="1" customWidth="1"/>
    <col min="6407" max="6407" width="8.42578125" style="1" customWidth="1"/>
    <col min="6408" max="6408" width="17.28515625" style="1" customWidth="1"/>
    <col min="6409" max="6651" width="9.140625" style="1"/>
    <col min="6652" max="6652" width="32.7109375" style="1" customWidth="1"/>
    <col min="6653" max="6653" width="7.7109375" style="1" customWidth="1"/>
    <col min="6654" max="6654" width="8" style="1" customWidth="1"/>
    <col min="6655" max="6655" width="8.140625" style="1" customWidth="1"/>
    <col min="6656" max="6656" width="9.42578125" style="1" customWidth="1"/>
    <col min="6657" max="6662" width="7.7109375" style="1" customWidth="1"/>
    <col min="6663" max="6663" width="8.42578125" style="1" customWidth="1"/>
    <col min="6664" max="6664" width="17.28515625" style="1" customWidth="1"/>
    <col min="6665" max="6907" width="9.140625" style="1"/>
    <col min="6908" max="6908" width="32.7109375" style="1" customWidth="1"/>
    <col min="6909" max="6909" width="7.7109375" style="1" customWidth="1"/>
    <col min="6910" max="6910" width="8" style="1" customWidth="1"/>
    <col min="6911" max="6911" width="8.140625" style="1" customWidth="1"/>
    <col min="6912" max="6912" width="9.42578125" style="1" customWidth="1"/>
    <col min="6913" max="6918" width="7.7109375" style="1" customWidth="1"/>
    <col min="6919" max="6919" width="8.42578125" style="1" customWidth="1"/>
    <col min="6920" max="6920" width="17.28515625" style="1" customWidth="1"/>
    <col min="6921" max="7163" width="9.140625" style="1"/>
    <col min="7164" max="7164" width="32.7109375" style="1" customWidth="1"/>
    <col min="7165" max="7165" width="7.7109375" style="1" customWidth="1"/>
    <col min="7166" max="7166" width="8" style="1" customWidth="1"/>
    <col min="7167" max="7167" width="8.140625" style="1" customWidth="1"/>
    <col min="7168" max="7168" width="9.42578125" style="1" customWidth="1"/>
    <col min="7169" max="7174" width="7.7109375" style="1" customWidth="1"/>
    <col min="7175" max="7175" width="8.42578125" style="1" customWidth="1"/>
    <col min="7176" max="7176" width="17.28515625" style="1" customWidth="1"/>
    <col min="7177" max="7419" width="9.140625" style="1"/>
    <col min="7420" max="7420" width="32.7109375" style="1" customWidth="1"/>
    <col min="7421" max="7421" width="7.7109375" style="1" customWidth="1"/>
    <col min="7422" max="7422" width="8" style="1" customWidth="1"/>
    <col min="7423" max="7423" width="8.140625" style="1" customWidth="1"/>
    <col min="7424" max="7424" width="9.42578125" style="1" customWidth="1"/>
    <col min="7425" max="7430" width="7.7109375" style="1" customWidth="1"/>
    <col min="7431" max="7431" width="8.42578125" style="1" customWidth="1"/>
    <col min="7432" max="7432" width="17.28515625" style="1" customWidth="1"/>
    <col min="7433" max="7675" width="9.140625" style="1"/>
    <col min="7676" max="7676" width="32.7109375" style="1" customWidth="1"/>
    <col min="7677" max="7677" width="7.7109375" style="1" customWidth="1"/>
    <col min="7678" max="7678" width="8" style="1" customWidth="1"/>
    <col min="7679" max="7679" width="8.140625" style="1" customWidth="1"/>
    <col min="7680" max="7680" width="9.42578125" style="1" customWidth="1"/>
    <col min="7681" max="7686" width="7.7109375" style="1" customWidth="1"/>
    <col min="7687" max="7687" width="8.42578125" style="1" customWidth="1"/>
    <col min="7688" max="7688" width="17.28515625" style="1" customWidth="1"/>
    <col min="7689" max="7931" width="9.140625" style="1"/>
    <col min="7932" max="7932" width="32.7109375" style="1" customWidth="1"/>
    <col min="7933" max="7933" width="7.7109375" style="1" customWidth="1"/>
    <col min="7934" max="7934" width="8" style="1" customWidth="1"/>
    <col min="7935" max="7935" width="8.140625" style="1" customWidth="1"/>
    <col min="7936" max="7936" width="9.42578125" style="1" customWidth="1"/>
    <col min="7937" max="7942" width="7.7109375" style="1" customWidth="1"/>
    <col min="7943" max="7943" width="8.42578125" style="1" customWidth="1"/>
    <col min="7944" max="7944" width="17.28515625" style="1" customWidth="1"/>
    <col min="7945" max="8187" width="9.140625" style="1"/>
    <col min="8188" max="8188" width="32.7109375" style="1" customWidth="1"/>
    <col min="8189" max="8189" width="7.7109375" style="1" customWidth="1"/>
    <col min="8190" max="8190" width="8" style="1" customWidth="1"/>
    <col min="8191" max="8191" width="8.140625" style="1" customWidth="1"/>
    <col min="8192" max="8192" width="9.42578125" style="1" customWidth="1"/>
    <col min="8193" max="8198" width="7.7109375" style="1" customWidth="1"/>
    <col min="8199" max="8199" width="8.42578125" style="1" customWidth="1"/>
    <col min="8200" max="8200" width="17.28515625" style="1" customWidth="1"/>
    <col min="8201" max="8443" width="9.140625" style="1"/>
    <col min="8444" max="8444" width="32.7109375" style="1" customWidth="1"/>
    <col min="8445" max="8445" width="7.7109375" style="1" customWidth="1"/>
    <col min="8446" max="8446" width="8" style="1" customWidth="1"/>
    <col min="8447" max="8447" width="8.140625" style="1" customWidth="1"/>
    <col min="8448" max="8448" width="9.42578125" style="1" customWidth="1"/>
    <col min="8449" max="8454" width="7.7109375" style="1" customWidth="1"/>
    <col min="8455" max="8455" width="8.42578125" style="1" customWidth="1"/>
    <col min="8456" max="8456" width="17.28515625" style="1" customWidth="1"/>
    <col min="8457" max="8699" width="9.140625" style="1"/>
    <col min="8700" max="8700" width="32.7109375" style="1" customWidth="1"/>
    <col min="8701" max="8701" width="7.7109375" style="1" customWidth="1"/>
    <col min="8702" max="8702" width="8" style="1" customWidth="1"/>
    <col min="8703" max="8703" width="8.140625" style="1" customWidth="1"/>
    <col min="8704" max="8704" width="9.42578125" style="1" customWidth="1"/>
    <col min="8705" max="8710" width="7.7109375" style="1" customWidth="1"/>
    <col min="8711" max="8711" width="8.42578125" style="1" customWidth="1"/>
    <col min="8712" max="8712" width="17.28515625" style="1" customWidth="1"/>
    <col min="8713" max="8955" width="9.140625" style="1"/>
    <col min="8956" max="8956" width="32.7109375" style="1" customWidth="1"/>
    <col min="8957" max="8957" width="7.7109375" style="1" customWidth="1"/>
    <col min="8958" max="8958" width="8" style="1" customWidth="1"/>
    <col min="8959" max="8959" width="8.140625" style="1" customWidth="1"/>
    <col min="8960" max="8960" width="9.42578125" style="1" customWidth="1"/>
    <col min="8961" max="8966" width="7.7109375" style="1" customWidth="1"/>
    <col min="8967" max="8967" width="8.42578125" style="1" customWidth="1"/>
    <col min="8968" max="8968" width="17.28515625" style="1" customWidth="1"/>
    <col min="8969" max="9211" width="9.140625" style="1"/>
    <col min="9212" max="9212" width="32.7109375" style="1" customWidth="1"/>
    <col min="9213" max="9213" width="7.7109375" style="1" customWidth="1"/>
    <col min="9214" max="9214" width="8" style="1" customWidth="1"/>
    <col min="9215" max="9215" width="8.140625" style="1" customWidth="1"/>
    <col min="9216" max="9216" width="9.42578125" style="1" customWidth="1"/>
    <col min="9217" max="9222" width="7.7109375" style="1" customWidth="1"/>
    <col min="9223" max="9223" width="8.42578125" style="1" customWidth="1"/>
    <col min="9224" max="9224" width="17.28515625" style="1" customWidth="1"/>
    <col min="9225" max="9467" width="9.140625" style="1"/>
    <col min="9468" max="9468" width="32.7109375" style="1" customWidth="1"/>
    <col min="9469" max="9469" width="7.7109375" style="1" customWidth="1"/>
    <col min="9470" max="9470" width="8" style="1" customWidth="1"/>
    <col min="9471" max="9471" width="8.140625" style="1" customWidth="1"/>
    <col min="9472" max="9472" width="9.42578125" style="1" customWidth="1"/>
    <col min="9473" max="9478" width="7.7109375" style="1" customWidth="1"/>
    <col min="9479" max="9479" width="8.42578125" style="1" customWidth="1"/>
    <col min="9480" max="9480" width="17.28515625" style="1" customWidth="1"/>
    <col min="9481" max="9723" width="9.140625" style="1"/>
    <col min="9724" max="9724" width="32.7109375" style="1" customWidth="1"/>
    <col min="9725" max="9725" width="7.7109375" style="1" customWidth="1"/>
    <col min="9726" max="9726" width="8" style="1" customWidth="1"/>
    <col min="9727" max="9727" width="8.140625" style="1" customWidth="1"/>
    <col min="9728" max="9728" width="9.42578125" style="1" customWidth="1"/>
    <col min="9729" max="9734" width="7.7109375" style="1" customWidth="1"/>
    <col min="9735" max="9735" width="8.42578125" style="1" customWidth="1"/>
    <col min="9736" max="9736" width="17.28515625" style="1" customWidth="1"/>
    <col min="9737" max="9979" width="9.140625" style="1"/>
    <col min="9980" max="9980" width="32.7109375" style="1" customWidth="1"/>
    <col min="9981" max="9981" width="7.7109375" style="1" customWidth="1"/>
    <col min="9982" max="9982" width="8" style="1" customWidth="1"/>
    <col min="9983" max="9983" width="8.140625" style="1" customWidth="1"/>
    <col min="9984" max="9984" width="9.42578125" style="1" customWidth="1"/>
    <col min="9985" max="9990" width="7.7109375" style="1" customWidth="1"/>
    <col min="9991" max="9991" width="8.42578125" style="1" customWidth="1"/>
    <col min="9992" max="9992" width="17.28515625" style="1" customWidth="1"/>
    <col min="9993" max="10235" width="9.140625" style="1"/>
    <col min="10236" max="10236" width="32.7109375" style="1" customWidth="1"/>
    <col min="10237" max="10237" width="7.7109375" style="1" customWidth="1"/>
    <col min="10238" max="10238" width="8" style="1" customWidth="1"/>
    <col min="10239" max="10239" width="8.140625" style="1" customWidth="1"/>
    <col min="10240" max="10240" width="9.42578125" style="1" customWidth="1"/>
    <col min="10241" max="10246" width="7.7109375" style="1" customWidth="1"/>
    <col min="10247" max="10247" width="8.42578125" style="1" customWidth="1"/>
    <col min="10248" max="10248" width="17.28515625" style="1" customWidth="1"/>
    <col min="10249" max="10491" width="9.140625" style="1"/>
    <col min="10492" max="10492" width="32.7109375" style="1" customWidth="1"/>
    <col min="10493" max="10493" width="7.7109375" style="1" customWidth="1"/>
    <col min="10494" max="10494" width="8" style="1" customWidth="1"/>
    <col min="10495" max="10495" width="8.140625" style="1" customWidth="1"/>
    <col min="10496" max="10496" width="9.42578125" style="1" customWidth="1"/>
    <col min="10497" max="10502" width="7.7109375" style="1" customWidth="1"/>
    <col min="10503" max="10503" width="8.42578125" style="1" customWidth="1"/>
    <col min="10504" max="10504" width="17.28515625" style="1" customWidth="1"/>
    <col min="10505" max="10747" width="9.140625" style="1"/>
    <col min="10748" max="10748" width="32.7109375" style="1" customWidth="1"/>
    <col min="10749" max="10749" width="7.7109375" style="1" customWidth="1"/>
    <col min="10750" max="10750" width="8" style="1" customWidth="1"/>
    <col min="10751" max="10751" width="8.140625" style="1" customWidth="1"/>
    <col min="10752" max="10752" width="9.42578125" style="1" customWidth="1"/>
    <col min="10753" max="10758" width="7.7109375" style="1" customWidth="1"/>
    <col min="10759" max="10759" width="8.42578125" style="1" customWidth="1"/>
    <col min="10760" max="10760" width="17.28515625" style="1" customWidth="1"/>
    <col min="10761" max="11003" width="9.140625" style="1"/>
    <col min="11004" max="11004" width="32.7109375" style="1" customWidth="1"/>
    <col min="11005" max="11005" width="7.7109375" style="1" customWidth="1"/>
    <col min="11006" max="11006" width="8" style="1" customWidth="1"/>
    <col min="11007" max="11007" width="8.140625" style="1" customWidth="1"/>
    <col min="11008" max="11008" width="9.42578125" style="1" customWidth="1"/>
    <col min="11009" max="11014" width="7.7109375" style="1" customWidth="1"/>
    <col min="11015" max="11015" width="8.42578125" style="1" customWidth="1"/>
    <col min="11016" max="11016" width="17.28515625" style="1" customWidth="1"/>
    <col min="11017" max="11259" width="9.140625" style="1"/>
    <col min="11260" max="11260" width="32.7109375" style="1" customWidth="1"/>
    <col min="11261" max="11261" width="7.7109375" style="1" customWidth="1"/>
    <col min="11262" max="11262" width="8" style="1" customWidth="1"/>
    <col min="11263" max="11263" width="8.140625" style="1" customWidth="1"/>
    <col min="11264" max="11264" width="9.42578125" style="1" customWidth="1"/>
    <col min="11265" max="11270" width="7.7109375" style="1" customWidth="1"/>
    <col min="11271" max="11271" width="8.42578125" style="1" customWidth="1"/>
    <col min="11272" max="11272" width="17.28515625" style="1" customWidth="1"/>
    <col min="11273" max="11515" width="9.140625" style="1"/>
    <col min="11516" max="11516" width="32.7109375" style="1" customWidth="1"/>
    <col min="11517" max="11517" width="7.7109375" style="1" customWidth="1"/>
    <col min="11518" max="11518" width="8" style="1" customWidth="1"/>
    <col min="11519" max="11519" width="8.140625" style="1" customWidth="1"/>
    <col min="11520" max="11520" width="9.42578125" style="1" customWidth="1"/>
    <col min="11521" max="11526" width="7.7109375" style="1" customWidth="1"/>
    <col min="11527" max="11527" width="8.42578125" style="1" customWidth="1"/>
    <col min="11528" max="11528" width="17.28515625" style="1" customWidth="1"/>
    <col min="11529" max="11771" width="9.140625" style="1"/>
    <col min="11772" max="11772" width="32.7109375" style="1" customWidth="1"/>
    <col min="11773" max="11773" width="7.7109375" style="1" customWidth="1"/>
    <col min="11774" max="11774" width="8" style="1" customWidth="1"/>
    <col min="11775" max="11775" width="8.140625" style="1" customWidth="1"/>
    <col min="11776" max="11776" width="9.42578125" style="1" customWidth="1"/>
    <col min="11777" max="11782" width="7.7109375" style="1" customWidth="1"/>
    <col min="11783" max="11783" width="8.42578125" style="1" customWidth="1"/>
    <col min="11784" max="11784" width="17.28515625" style="1" customWidth="1"/>
    <col min="11785" max="12027" width="9.140625" style="1"/>
    <col min="12028" max="12028" width="32.7109375" style="1" customWidth="1"/>
    <col min="12029" max="12029" width="7.7109375" style="1" customWidth="1"/>
    <col min="12030" max="12030" width="8" style="1" customWidth="1"/>
    <col min="12031" max="12031" width="8.140625" style="1" customWidth="1"/>
    <col min="12032" max="12032" width="9.42578125" style="1" customWidth="1"/>
    <col min="12033" max="12038" width="7.7109375" style="1" customWidth="1"/>
    <col min="12039" max="12039" width="8.42578125" style="1" customWidth="1"/>
    <col min="12040" max="12040" width="17.28515625" style="1" customWidth="1"/>
    <col min="12041" max="12283" width="9.140625" style="1"/>
    <col min="12284" max="12284" width="32.7109375" style="1" customWidth="1"/>
    <col min="12285" max="12285" width="7.7109375" style="1" customWidth="1"/>
    <col min="12286" max="12286" width="8" style="1" customWidth="1"/>
    <col min="12287" max="12287" width="8.140625" style="1" customWidth="1"/>
    <col min="12288" max="12288" width="9.42578125" style="1" customWidth="1"/>
    <col min="12289" max="12294" width="7.7109375" style="1" customWidth="1"/>
    <col min="12295" max="12295" width="8.42578125" style="1" customWidth="1"/>
    <col min="12296" max="12296" width="17.28515625" style="1" customWidth="1"/>
    <col min="12297" max="12539" width="9.140625" style="1"/>
    <col min="12540" max="12540" width="32.7109375" style="1" customWidth="1"/>
    <col min="12541" max="12541" width="7.7109375" style="1" customWidth="1"/>
    <col min="12542" max="12542" width="8" style="1" customWidth="1"/>
    <col min="12543" max="12543" width="8.140625" style="1" customWidth="1"/>
    <col min="12544" max="12544" width="9.42578125" style="1" customWidth="1"/>
    <col min="12545" max="12550" width="7.7109375" style="1" customWidth="1"/>
    <col min="12551" max="12551" width="8.42578125" style="1" customWidth="1"/>
    <col min="12552" max="12552" width="17.28515625" style="1" customWidth="1"/>
    <col min="12553" max="12795" width="9.140625" style="1"/>
    <col min="12796" max="12796" width="32.7109375" style="1" customWidth="1"/>
    <col min="12797" max="12797" width="7.7109375" style="1" customWidth="1"/>
    <col min="12798" max="12798" width="8" style="1" customWidth="1"/>
    <col min="12799" max="12799" width="8.140625" style="1" customWidth="1"/>
    <col min="12800" max="12800" width="9.42578125" style="1" customWidth="1"/>
    <col min="12801" max="12806" width="7.7109375" style="1" customWidth="1"/>
    <col min="12807" max="12807" width="8.42578125" style="1" customWidth="1"/>
    <col min="12808" max="12808" width="17.28515625" style="1" customWidth="1"/>
    <col min="12809" max="13051" width="9.140625" style="1"/>
    <col min="13052" max="13052" width="32.7109375" style="1" customWidth="1"/>
    <col min="13053" max="13053" width="7.7109375" style="1" customWidth="1"/>
    <col min="13054" max="13054" width="8" style="1" customWidth="1"/>
    <col min="13055" max="13055" width="8.140625" style="1" customWidth="1"/>
    <col min="13056" max="13056" width="9.42578125" style="1" customWidth="1"/>
    <col min="13057" max="13062" width="7.7109375" style="1" customWidth="1"/>
    <col min="13063" max="13063" width="8.42578125" style="1" customWidth="1"/>
    <col min="13064" max="13064" width="17.28515625" style="1" customWidth="1"/>
    <col min="13065" max="13307" width="9.140625" style="1"/>
    <col min="13308" max="13308" width="32.7109375" style="1" customWidth="1"/>
    <col min="13309" max="13309" width="7.7109375" style="1" customWidth="1"/>
    <col min="13310" max="13310" width="8" style="1" customWidth="1"/>
    <col min="13311" max="13311" width="8.140625" style="1" customWidth="1"/>
    <col min="13312" max="13312" width="9.42578125" style="1" customWidth="1"/>
    <col min="13313" max="13318" width="7.7109375" style="1" customWidth="1"/>
    <col min="13319" max="13319" width="8.42578125" style="1" customWidth="1"/>
    <col min="13320" max="13320" width="17.28515625" style="1" customWidth="1"/>
    <col min="13321" max="13563" width="9.140625" style="1"/>
    <col min="13564" max="13564" width="32.7109375" style="1" customWidth="1"/>
    <col min="13565" max="13565" width="7.7109375" style="1" customWidth="1"/>
    <col min="13566" max="13566" width="8" style="1" customWidth="1"/>
    <col min="13567" max="13567" width="8.140625" style="1" customWidth="1"/>
    <col min="13568" max="13568" width="9.42578125" style="1" customWidth="1"/>
    <col min="13569" max="13574" width="7.7109375" style="1" customWidth="1"/>
    <col min="13575" max="13575" width="8.42578125" style="1" customWidth="1"/>
    <col min="13576" max="13576" width="17.28515625" style="1" customWidth="1"/>
    <col min="13577" max="13819" width="9.140625" style="1"/>
    <col min="13820" max="13820" width="32.7109375" style="1" customWidth="1"/>
    <col min="13821" max="13821" width="7.7109375" style="1" customWidth="1"/>
    <col min="13822" max="13822" width="8" style="1" customWidth="1"/>
    <col min="13823" max="13823" width="8.140625" style="1" customWidth="1"/>
    <col min="13824" max="13824" width="9.42578125" style="1" customWidth="1"/>
    <col min="13825" max="13830" width="7.7109375" style="1" customWidth="1"/>
    <col min="13831" max="13831" width="8.42578125" style="1" customWidth="1"/>
    <col min="13832" max="13832" width="17.28515625" style="1" customWidth="1"/>
    <col min="13833" max="14075" width="9.140625" style="1"/>
    <col min="14076" max="14076" width="32.7109375" style="1" customWidth="1"/>
    <col min="14077" max="14077" width="7.7109375" style="1" customWidth="1"/>
    <col min="14078" max="14078" width="8" style="1" customWidth="1"/>
    <col min="14079" max="14079" width="8.140625" style="1" customWidth="1"/>
    <col min="14080" max="14080" width="9.42578125" style="1" customWidth="1"/>
    <col min="14081" max="14086" width="7.7109375" style="1" customWidth="1"/>
    <col min="14087" max="14087" width="8.42578125" style="1" customWidth="1"/>
    <col min="14088" max="14088" width="17.28515625" style="1" customWidth="1"/>
    <col min="14089" max="14331" width="9.140625" style="1"/>
    <col min="14332" max="14332" width="32.7109375" style="1" customWidth="1"/>
    <col min="14333" max="14333" width="7.7109375" style="1" customWidth="1"/>
    <col min="14334" max="14334" width="8" style="1" customWidth="1"/>
    <col min="14335" max="14335" width="8.140625" style="1" customWidth="1"/>
    <col min="14336" max="14336" width="9.42578125" style="1" customWidth="1"/>
    <col min="14337" max="14342" width="7.7109375" style="1" customWidth="1"/>
    <col min="14343" max="14343" width="8.42578125" style="1" customWidth="1"/>
    <col min="14344" max="14344" width="17.28515625" style="1" customWidth="1"/>
    <col min="14345" max="14587" width="9.140625" style="1"/>
    <col min="14588" max="14588" width="32.7109375" style="1" customWidth="1"/>
    <col min="14589" max="14589" width="7.7109375" style="1" customWidth="1"/>
    <col min="14590" max="14590" width="8" style="1" customWidth="1"/>
    <col min="14591" max="14591" width="8.140625" style="1" customWidth="1"/>
    <col min="14592" max="14592" width="9.42578125" style="1" customWidth="1"/>
    <col min="14593" max="14598" width="7.7109375" style="1" customWidth="1"/>
    <col min="14599" max="14599" width="8.42578125" style="1" customWidth="1"/>
    <col min="14600" max="14600" width="17.28515625" style="1" customWidth="1"/>
    <col min="14601" max="14843" width="9.140625" style="1"/>
    <col min="14844" max="14844" width="32.7109375" style="1" customWidth="1"/>
    <col min="14845" max="14845" width="7.7109375" style="1" customWidth="1"/>
    <col min="14846" max="14846" width="8" style="1" customWidth="1"/>
    <col min="14847" max="14847" width="8.140625" style="1" customWidth="1"/>
    <col min="14848" max="14848" width="9.42578125" style="1" customWidth="1"/>
    <col min="14849" max="14854" width="7.7109375" style="1" customWidth="1"/>
    <col min="14855" max="14855" width="8.42578125" style="1" customWidth="1"/>
    <col min="14856" max="14856" width="17.28515625" style="1" customWidth="1"/>
    <col min="14857" max="15099" width="9.140625" style="1"/>
    <col min="15100" max="15100" width="32.7109375" style="1" customWidth="1"/>
    <col min="15101" max="15101" width="7.7109375" style="1" customWidth="1"/>
    <col min="15102" max="15102" width="8" style="1" customWidth="1"/>
    <col min="15103" max="15103" width="8.140625" style="1" customWidth="1"/>
    <col min="15104" max="15104" width="9.42578125" style="1" customWidth="1"/>
    <col min="15105" max="15110" width="7.7109375" style="1" customWidth="1"/>
    <col min="15111" max="15111" width="8.42578125" style="1" customWidth="1"/>
    <col min="15112" max="15112" width="17.28515625" style="1" customWidth="1"/>
    <col min="15113" max="15355" width="9.140625" style="1"/>
    <col min="15356" max="15356" width="32.7109375" style="1" customWidth="1"/>
    <col min="15357" max="15357" width="7.7109375" style="1" customWidth="1"/>
    <col min="15358" max="15358" width="8" style="1" customWidth="1"/>
    <col min="15359" max="15359" width="8.140625" style="1" customWidth="1"/>
    <col min="15360" max="15360" width="9.42578125" style="1" customWidth="1"/>
    <col min="15361" max="15366" width="7.7109375" style="1" customWidth="1"/>
    <col min="15367" max="15367" width="8.42578125" style="1" customWidth="1"/>
    <col min="15368" max="15368" width="17.28515625" style="1" customWidth="1"/>
    <col min="15369" max="15611" width="9.140625" style="1"/>
    <col min="15612" max="15612" width="32.7109375" style="1" customWidth="1"/>
    <col min="15613" max="15613" width="7.7109375" style="1" customWidth="1"/>
    <col min="15614" max="15614" width="8" style="1" customWidth="1"/>
    <col min="15615" max="15615" width="8.140625" style="1" customWidth="1"/>
    <col min="15616" max="15616" width="9.42578125" style="1" customWidth="1"/>
    <col min="15617" max="15622" width="7.7109375" style="1" customWidth="1"/>
    <col min="15623" max="15623" width="8.42578125" style="1" customWidth="1"/>
    <col min="15624" max="15624" width="17.28515625" style="1" customWidth="1"/>
    <col min="15625" max="15867" width="9.140625" style="1"/>
    <col min="15868" max="15868" width="32.7109375" style="1" customWidth="1"/>
    <col min="15869" max="15869" width="7.7109375" style="1" customWidth="1"/>
    <col min="15870" max="15870" width="8" style="1" customWidth="1"/>
    <col min="15871" max="15871" width="8.140625" style="1" customWidth="1"/>
    <col min="15872" max="15872" width="9.42578125" style="1" customWidth="1"/>
    <col min="15873" max="15878" width="7.7109375" style="1" customWidth="1"/>
    <col min="15879" max="15879" width="8.42578125" style="1" customWidth="1"/>
    <col min="15880" max="15880" width="17.28515625" style="1" customWidth="1"/>
    <col min="15881" max="16123" width="9.140625" style="1"/>
    <col min="16124" max="16124" width="32.7109375" style="1" customWidth="1"/>
    <col min="16125" max="16125" width="7.7109375" style="1" customWidth="1"/>
    <col min="16126" max="16126" width="8" style="1" customWidth="1"/>
    <col min="16127" max="16127" width="8.140625" style="1" customWidth="1"/>
    <col min="16128" max="16128" width="9.42578125" style="1" customWidth="1"/>
    <col min="16129" max="16134" width="7.7109375" style="1" customWidth="1"/>
    <col min="16135" max="16135" width="8.42578125" style="1" customWidth="1"/>
    <col min="16136" max="16136" width="17.28515625" style="1" customWidth="1"/>
    <col min="16137" max="16384" width="9.140625" style="1"/>
  </cols>
  <sheetData>
    <row r="1" spans="1:251" x14ac:dyDescent="0.2">
      <c r="A1" s="104" t="s">
        <v>1</v>
      </c>
      <c r="B1" s="104"/>
      <c r="C1" s="104"/>
      <c r="D1" s="104"/>
      <c r="E1" s="104"/>
      <c r="F1" s="104"/>
      <c r="G1" s="104"/>
      <c r="H1" s="104"/>
    </row>
    <row r="2" spans="1:251" ht="10.5" customHeight="1" x14ac:dyDescent="0.2">
      <c r="A2" s="103" t="s">
        <v>2</v>
      </c>
      <c r="B2" s="104" t="s">
        <v>178</v>
      </c>
      <c r="C2" s="104"/>
      <c r="D2" s="104"/>
      <c r="E2" s="104"/>
      <c r="F2" s="104"/>
      <c r="G2" s="103" t="s">
        <v>4</v>
      </c>
      <c r="H2" s="103" t="s">
        <v>5</v>
      </c>
    </row>
    <row r="3" spans="1:251" ht="11.45" customHeight="1" x14ac:dyDescent="0.2">
      <c r="A3" s="103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103"/>
      <c r="H3" s="103"/>
    </row>
    <row r="4" spans="1:251" x14ac:dyDescent="0.2">
      <c r="A4" s="109" t="s">
        <v>243</v>
      </c>
      <c r="B4" s="119"/>
      <c r="C4" s="119"/>
      <c r="D4" s="119"/>
      <c r="E4" s="119"/>
      <c r="F4" s="119"/>
      <c r="G4" s="110"/>
      <c r="H4" s="111"/>
    </row>
    <row r="5" spans="1:251" ht="12" customHeight="1" x14ac:dyDescent="0.2">
      <c r="A5" s="6" t="s">
        <v>26</v>
      </c>
      <c r="B5" s="5">
        <v>260</v>
      </c>
      <c r="C5" s="5">
        <v>1.51</v>
      </c>
      <c r="D5" s="5">
        <v>6.59</v>
      </c>
      <c r="E5" s="5">
        <v>7.99</v>
      </c>
      <c r="F5" s="5">
        <v>94.43</v>
      </c>
      <c r="G5" s="4" t="s">
        <v>244</v>
      </c>
      <c r="H5" s="20" t="s">
        <v>28</v>
      </c>
    </row>
    <row r="6" spans="1:251" s="25" customFormat="1" ht="12" customHeight="1" x14ac:dyDescent="0.2">
      <c r="A6" s="6" t="s">
        <v>29</v>
      </c>
      <c r="B6" s="4">
        <v>100</v>
      </c>
      <c r="C6" s="4">
        <v>16.309999999999999</v>
      </c>
      <c r="D6" s="4">
        <v>9.5299999999999994</v>
      </c>
      <c r="E6" s="4">
        <v>12.26</v>
      </c>
      <c r="F6" s="4">
        <v>200.78</v>
      </c>
      <c r="G6" s="7" t="s">
        <v>30</v>
      </c>
      <c r="H6" s="9" t="s">
        <v>31</v>
      </c>
    </row>
    <row r="7" spans="1:251" ht="12.75" customHeight="1" x14ac:dyDescent="0.2">
      <c r="A7" s="9" t="s">
        <v>35</v>
      </c>
      <c r="B7" s="7">
        <v>180</v>
      </c>
      <c r="C7" s="4">
        <v>3.67</v>
      </c>
      <c r="D7" s="4">
        <v>5.76</v>
      </c>
      <c r="E7" s="4">
        <v>24.53</v>
      </c>
      <c r="F7" s="4">
        <v>164.7</v>
      </c>
      <c r="G7" s="7" t="s">
        <v>36</v>
      </c>
      <c r="H7" s="9" t="s">
        <v>37</v>
      </c>
    </row>
    <row r="8" spans="1:251" s="69" customFormat="1" ht="10.5" customHeight="1" x14ac:dyDescent="0.25">
      <c r="A8" s="9" t="s">
        <v>21</v>
      </c>
      <c r="B8" s="15">
        <v>215</v>
      </c>
      <c r="C8" s="7">
        <v>7.0000000000000007E-2</v>
      </c>
      <c r="D8" s="7">
        <v>0.02</v>
      </c>
      <c r="E8" s="7">
        <v>15</v>
      </c>
      <c r="F8" s="7">
        <v>60</v>
      </c>
      <c r="G8" s="15" t="s">
        <v>22</v>
      </c>
      <c r="H8" s="63" t="s">
        <v>23</v>
      </c>
    </row>
    <row r="9" spans="1:251" x14ac:dyDescent="0.2">
      <c r="A9" s="3" t="s">
        <v>41</v>
      </c>
      <c r="B9" s="4">
        <v>20</v>
      </c>
      <c r="C9" s="87">
        <v>1.3</v>
      </c>
      <c r="D9" s="87">
        <v>0.2</v>
      </c>
      <c r="E9" s="87">
        <v>8.6</v>
      </c>
      <c r="F9" s="87">
        <v>43</v>
      </c>
      <c r="G9" s="26">
        <v>11</v>
      </c>
      <c r="H9" s="9" t="s">
        <v>42</v>
      </c>
    </row>
    <row r="10" spans="1:251" x14ac:dyDescent="0.2">
      <c r="A10" s="16" t="s">
        <v>24</v>
      </c>
      <c r="B10" s="17">
        <f>SUM(B5:B9)</f>
        <v>775</v>
      </c>
      <c r="C10" s="51">
        <f>SUM(C5:C9)</f>
        <v>22.860000000000003</v>
      </c>
      <c r="D10" s="51">
        <f>SUM(D5:D9)</f>
        <v>22.099999999999994</v>
      </c>
      <c r="E10" s="51">
        <f>SUM(E5:E9)</f>
        <v>68.38</v>
      </c>
      <c r="F10" s="51">
        <f>SUM(F5:F9)</f>
        <v>562.91000000000008</v>
      </c>
      <c r="G10" s="2"/>
      <c r="H10" s="6"/>
    </row>
    <row r="11" spans="1:251" x14ac:dyDescent="0.2">
      <c r="A11" s="115" t="s">
        <v>245</v>
      </c>
      <c r="B11" s="116"/>
      <c r="C11" s="117"/>
      <c r="D11" s="117"/>
      <c r="E11" s="117"/>
      <c r="F11" s="117"/>
      <c r="G11" s="116"/>
      <c r="H11" s="118"/>
    </row>
    <row r="12" spans="1:251" ht="22.5" customHeight="1" x14ac:dyDescent="0.2">
      <c r="A12" s="6" t="s">
        <v>183</v>
      </c>
      <c r="B12" s="28">
        <v>50</v>
      </c>
      <c r="C12" s="11">
        <v>4.3600000000000003</v>
      </c>
      <c r="D12" s="11">
        <v>4.84</v>
      </c>
      <c r="E12" s="11">
        <v>29.04</v>
      </c>
      <c r="F12" s="11">
        <v>180.87</v>
      </c>
      <c r="G12" s="12" t="s">
        <v>184</v>
      </c>
      <c r="H12" s="9" t="s">
        <v>185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</row>
    <row r="13" spans="1:251" s="69" customFormat="1" ht="10.5" customHeight="1" x14ac:dyDescent="0.25">
      <c r="A13" s="9" t="s">
        <v>21</v>
      </c>
      <c r="B13" s="15">
        <v>215</v>
      </c>
      <c r="C13" s="15">
        <v>7.0000000000000007E-2</v>
      </c>
      <c r="D13" s="15">
        <v>0.02</v>
      </c>
      <c r="E13" s="15">
        <v>15</v>
      </c>
      <c r="F13" s="15">
        <v>60</v>
      </c>
      <c r="G13" s="15" t="s">
        <v>22</v>
      </c>
      <c r="H13" s="63" t="s">
        <v>23</v>
      </c>
    </row>
    <row r="14" spans="1:251" x14ac:dyDescent="0.2">
      <c r="A14" s="16" t="s">
        <v>24</v>
      </c>
      <c r="B14" s="2">
        <f>SUM(B12:B13)</f>
        <v>265</v>
      </c>
      <c r="C14" s="2">
        <f>SUM(C12:C13)</f>
        <v>4.4300000000000006</v>
      </c>
      <c r="D14" s="2">
        <f>SUM(D12:D13)</f>
        <v>4.8599999999999994</v>
      </c>
      <c r="E14" s="2">
        <f>SUM(E12:E13)</f>
        <v>44.04</v>
      </c>
      <c r="F14" s="2">
        <f>SUM(F12:F13)</f>
        <v>240.87</v>
      </c>
      <c r="G14" s="2"/>
      <c r="H14" s="6"/>
    </row>
    <row r="15" spans="1:251" x14ac:dyDescent="0.2">
      <c r="A15" s="16" t="s">
        <v>187</v>
      </c>
      <c r="B15" s="2">
        <f>SUM(B10,B14)</f>
        <v>1040</v>
      </c>
      <c r="C15" s="2">
        <f>SUM(C10,C14)</f>
        <v>27.290000000000003</v>
      </c>
      <c r="D15" s="2">
        <f>SUM(D10,D14)</f>
        <v>26.959999999999994</v>
      </c>
      <c r="E15" s="2">
        <f>SUM(E10,E14)</f>
        <v>112.41999999999999</v>
      </c>
      <c r="F15" s="2">
        <f>SUM(F10,F14)</f>
        <v>803.78000000000009</v>
      </c>
      <c r="G15" s="2"/>
      <c r="H15" s="6"/>
    </row>
    <row r="16" spans="1:251" x14ac:dyDescent="0.2">
      <c r="A16" s="104" t="s">
        <v>47</v>
      </c>
      <c r="B16" s="104"/>
      <c r="C16" s="104"/>
      <c r="D16" s="104"/>
      <c r="E16" s="104"/>
      <c r="F16" s="104"/>
      <c r="G16" s="104"/>
      <c r="H16" s="104"/>
    </row>
    <row r="17" spans="1:256" x14ac:dyDescent="0.2">
      <c r="A17" s="103" t="s">
        <v>2</v>
      </c>
      <c r="B17" s="104" t="s">
        <v>178</v>
      </c>
      <c r="C17" s="104"/>
      <c r="D17" s="104"/>
      <c r="E17" s="104"/>
      <c r="F17" s="104"/>
      <c r="G17" s="103" t="s">
        <v>4</v>
      </c>
      <c r="H17" s="103" t="s">
        <v>5</v>
      </c>
    </row>
    <row r="18" spans="1:256" ht="11.45" customHeight="1" x14ac:dyDescent="0.2">
      <c r="A18" s="103"/>
      <c r="B18" s="2" t="s">
        <v>6</v>
      </c>
      <c r="C18" s="2" t="s">
        <v>7</v>
      </c>
      <c r="D18" s="2" t="s">
        <v>8</v>
      </c>
      <c r="E18" s="2" t="s">
        <v>9</v>
      </c>
      <c r="F18" s="2" t="s">
        <v>10</v>
      </c>
      <c r="G18" s="103"/>
      <c r="H18" s="103"/>
    </row>
    <row r="19" spans="1:256" x14ac:dyDescent="0.2">
      <c r="A19" s="109" t="s">
        <v>243</v>
      </c>
      <c r="B19" s="119"/>
      <c r="C19" s="119"/>
      <c r="D19" s="119"/>
      <c r="E19" s="119"/>
      <c r="F19" s="119"/>
      <c r="G19" s="110"/>
      <c r="H19" s="111"/>
    </row>
    <row r="20" spans="1:256" ht="12" customHeight="1" x14ac:dyDescent="0.2">
      <c r="A20" s="6" t="s">
        <v>57</v>
      </c>
      <c r="B20" s="10">
        <v>260</v>
      </c>
      <c r="C20" s="11">
        <v>1.77</v>
      </c>
      <c r="D20" s="11">
        <v>6.45</v>
      </c>
      <c r="E20" s="11">
        <v>13.65</v>
      </c>
      <c r="F20" s="11">
        <v>120.98</v>
      </c>
      <c r="G20" s="19" t="s">
        <v>246</v>
      </c>
      <c r="H20" s="13" t="s">
        <v>59</v>
      </c>
    </row>
    <row r="21" spans="1:256" s="25" customFormat="1" x14ac:dyDescent="0.2">
      <c r="A21" s="9" t="s">
        <v>60</v>
      </c>
      <c r="B21" s="4">
        <v>100</v>
      </c>
      <c r="C21" s="26">
        <v>11.63</v>
      </c>
      <c r="D21" s="26">
        <v>14.08</v>
      </c>
      <c r="E21" s="26">
        <v>10.08</v>
      </c>
      <c r="F21" s="26">
        <v>230.1</v>
      </c>
      <c r="G21" s="7" t="s">
        <v>189</v>
      </c>
      <c r="H21" s="6" t="s">
        <v>62</v>
      </c>
    </row>
    <row r="22" spans="1:256" x14ac:dyDescent="0.2">
      <c r="A22" s="6" t="s">
        <v>63</v>
      </c>
      <c r="B22" s="7">
        <v>180</v>
      </c>
      <c r="C22" s="4">
        <v>6.62</v>
      </c>
      <c r="D22" s="4">
        <v>5.42</v>
      </c>
      <c r="E22" s="4">
        <v>31.73</v>
      </c>
      <c r="F22" s="4">
        <v>202.14</v>
      </c>
      <c r="G22" s="7" t="s">
        <v>64</v>
      </c>
      <c r="H22" s="6" t="s">
        <v>65</v>
      </c>
    </row>
    <row r="23" spans="1:256" s="69" customFormat="1" ht="10.5" customHeight="1" x14ac:dyDescent="0.25">
      <c r="A23" s="9" t="s">
        <v>21</v>
      </c>
      <c r="B23" s="15">
        <v>215</v>
      </c>
      <c r="C23" s="7">
        <v>7.0000000000000007E-2</v>
      </c>
      <c r="D23" s="7">
        <v>0.02</v>
      </c>
      <c r="E23" s="7">
        <v>15</v>
      </c>
      <c r="F23" s="7">
        <v>60</v>
      </c>
      <c r="G23" s="15" t="s">
        <v>22</v>
      </c>
      <c r="H23" s="63" t="s">
        <v>23</v>
      </c>
    </row>
    <row r="24" spans="1:256" x14ac:dyDescent="0.2">
      <c r="A24" s="3" t="s">
        <v>41</v>
      </c>
      <c r="B24" s="4">
        <v>20</v>
      </c>
      <c r="C24" s="87">
        <v>1.3</v>
      </c>
      <c r="D24" s="87">
        <v>0.2</v>
      </c>
      <c r="E24" s="87">
        <v>8.6</v>
      </c>
      <c r="F24" s="87">
        <v>43</v>
      </c>
      <c r="G24" s="26">
        <v>11</v>
      </c>
      <c r="H24" s="9" t="s">
        <v>42</v>
      </c>
    </row>
    <row r="25" spans="1:256" x14ac:dyDescent="0.2">
      <c r="A25" s="16" t="s">
        <v>24</v>
      </c>
      <c r="B25" s="17">
        <f>SUM(B20:B24)</f>
        <v>775</v>
      </c>
      <c r="C25" s="17">
        <f>SUM(C20:C24)</f>
        <v>21.39</v>
      </c>
      <c r="D25" s="17">
        <f>SUM(D20:D24)</f>
        <v>26.17</v>
      </c>
      <c r="E25" s="17">
        <f>SUM(E20:E24)</f>
        <v>79.06</v>
      </c>
      <c r="F25" s="17">
        <f>SUM(F20:F24)</f>
        <v>656.22</v>
      </c>
      <c r="G25" s="2"/>
      <c r="H25" s="6"/>
    </row>
    <row r="26" spans="1:256" x14ac:dyDescent="0.2">
      <c r="A26" s="115" t="s">
        <v>245</v>
      </c>
      <c r="B26" s="116"/>
      <c r="C26" s="117"/>
      <c r="D26" s="117"/>
      <c r="E26" s="117"/>
      <c r="F26" s="117"/>
      <c r="G26" s="116"/>
      <c r="H26" s="118"/>
    </row>
    <row r="27" spans="1:256" x14ac:dyDescent="0.2">
      <c r="A27" s="66" t="s">
        <v>220</v>
      </c>
      <c r="B27" s="67">
        <v>50</v>
      </c>
      <c r="C27" s="11">
        <v>3.3</v>
      </c>
      <c r="D27" s="11">
        <v>7.18</v>
      </c>
      <c r="E27" s="11">
        <v>20.56</v>
      </c>
      <c r="F27" s="11">
        <v>160</v>
      </c>
      <c r="G27" s="68" t="s">
        <v>221</v>
      </c>
      <c r="H27" s="31" t="s">
        <v>222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</row>
    <row r="28" spans="1:256" s="69" customFormat="1" ht="10.5" customHeight="1" x14ac:dyDescent="0.25">
      <c r="A28" s="9" t="s">
        <v>21</v>
      </c>
      <c r="B28" s="15">
        <v>215</v>
      </c>
      <c r="C28" s="15">
        <v>7.0000000000000007E-2</v>
      </c>
      <c r="D28" s="15">
        <v>0.02</v>
      </c>
      <c r="E28" s="15">
        <v>15</v>
      </c>
      <c r="F28" s="15">
        <v>60</v>
      </c>
      <c r="G28" s="15" t="s">
        <v>22</v>
      </c>
      <c r="H28" s="63" t="s">
        <v>23</v>
      </c>
    </row>
    <row r="29" spans="1:256" x14ac:dyDescent="0.2">
      <c r="A29" s="16" t="s">
        <v>24</v>
      </c>
      <c r="B29" s="2">
        <f>SUM(B27:B28)</f>
        <v>265</v>
      </c>
      <c r="C29" s="2">
        <f>SUM(C27:C28)</f>
        <v>3.3699999999999997</v>
      </c>
      <c r="D29" s="2">
        <f>SUM(D27:D28)</f>
        <v>7.1999999999999993</v>
      </c>
      <c r="E29" s="2">
        <f>SUM(E27:E28)</f>
        <v>35.56</v>
      </c>
      <c r="F29" s="2">
        <f>SUM(F27:F28)</f>
        <v>220</v>
      </c>
      <c r="G29" s="2"/>
      <c r="H29" s="6"/>
    </row>
    <row r="30" spans="1:256" x14ac:dyDescent="0.2">
      <c r="A30" s="16" t="s">
        <v>187</v>
      </c>
      <c r="B30" s="2">
        <f>SUM(B25,B29)</f>
        <v>1040</v>
      </c>
      <c r="C30" s="2">
        <f>SUM(C25,C29)</f>
        <v>24.76</v>
      </c>
      <c r="D30" s="2">
        <f>SUM(D25,D29)</f>
        <v>33.370000000000005</v>
      </c>
      <c r="E30" s="2">
        <f>SUM(E25,E29)</f>
        <v>114.62</v>
      </c>
      <c r="F30" s="2">
        <f>SUM(F25,F29)</f>
        <v>876.22</v>
      </c>
      <c r="G30" s="2"/>
      <c r="H30" s="6"/>
    </row>
    <row r="31" spans="1:256" x14ac:dyDescent="0.2">
      <c r="A31" s="104" t="s">
        <v>70</v>
      </c>
      <c r="B31" s="104"/>
      <c r="C31" s="104"/>
      <c r="D31" s="104"/>
      <c r="E31" s="104"/>
      <c r="F31" s="104"/>
      <c r="G31" s="104"/>
      <c r="H31" s="104"/>
    </row>
    <row r="32" spans="1:256" ht="10.5" customHeight="1" x14ac:dyDescent="0.2">
      <c r="A32" s="103" t="s">
        <v>2</v>
      </c>
      <c r="B32" s="104" t="s">
        <v>178</v>
      </c>
      <c r="C32" s="104"/>
      <c r="D32" s="104"/>
      <c r="E32" s="104"/>
      <c r="F32" s="104"/>
      <c r="G32" s="103" t="s">
        <v>4</v>
      </c>
      <c r="H32" s="103" t="s">
        <v>5</v>
      </c>
    </row>
    <row r="33" spans="1:8" ht="11.45" customHeight="1" x14ac:dyDescent="0.2">
      <c r="A33" s="103"/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103"/>
      <c r="H33" s="103"/>
    </row>
    <row r="34" spans="1:8" x14ac:dyDescent="0.2">
      <c r="A34" s="109" t="s">
        <v>243</v>
      </c>
      <c r="B34" s="119"/>
      <c r="C34" s="119"/>
      <c r="D34" s="119"/>
      <c r="E34" s="119"/>
      <c r="F34" s="119"/>
      <c r="G34" s="110"/>
      <c r="H34" s="111"/>
    </row>
    <row r="35" spans="1:8" ht="12.75" customHeight="1" x14ac:dyDescent="0.2">
      <c r="A35" s="6" t="s">
        <v>74</v>
      </c>
      <c r="B35" s="30">
        <v>260</v>
      </c>
      <c r="C35" s="30">
        <v>1.74</v>
      </c>
      <c r="D35" s="30">
        <v>6.83</v>
      </c>
      <c r="E35" s="30">
        <v>11.16</v>
      </c>
      <c r="F35" s="30">
        <v>111.14</v>
      </c>
      <c r="G35" s="4" t="s">
        <v>247</v>
      </c>
      <c r="H35" s="20" t="s">
        <v>76</v>
      </c>
    </row>
    <row r="36" spans="1:8" ht="12" customHeight="1" x14ac:dyDescent="0.2">
      <c r="A36" s="6" t="s">
        <v>168</v>
      </c>
      <c r="B36" s="10">
        <v>100</v>
      </c>
      <c r="C36" s="11">
        <v>17.600000000000001</v>
      </c>
      <c r="D36" s="11">
        <v>7.25</v>
      </c>
      <c r="E36" s="11">
        <v>13</v>
      </c>
      <c r="F36" s="11">
        <v>191.6</v>
      </c>
      <c r="G36" s="19" t="s">
        <v>169</v>
      </c>
      <c r="H36" s="9" t="s">
        <v>170</v>
      </c>
    </row>
    <row r="37" spans="1:8" s="25" customFormat="1" ht="21.75" customHeight="1" x14ac:dyDescent="0.2">
      <c r="A37" s="63" t="s">
        <v>125</v>
      </c>
      <c r="B37" s="26">
        <v>180</v>
      </c>
      <c r="C37" s="26">
        <v>4.38</v>
      </c>
      <c r="D37" s="26">
        <v>6.44</v>
      </c>
      <c r="E37" s="26">
        <v>44.02</v>
      </c>
      <c r="F37" s="26">
        <v>251.64</v>
      </c>
      <c r="G37" s="7" t="s">
        <v>126</v>
      </c>
      <c r="H37" s="6" t="s">
        <v>127</v>
      </c>
    </row>
    <row r="38" spans="1:8" s="69" customFormat="1" ht="10.5" customHeight="1" x14ac:dyDescent="0.25">
      <c r="A38" s="9" t="s">
        <v>21</v>
      </c>
      <c r="B38" s="15">
        <v>215</v>
      </c>
      <c r="C38" s="7">
        <v>7.0000000000000007E-2</v>
      </c>
      <c r="D38" s="7">
        <v>0.02</v>
      </c>
      <c r="E38" s="7">
        <v>15</v>
      </c>
      <c r="F38" s="7">
        <v>60</v>
      </c>
      <c r="G38" s="15" t="s">
        <v>22</v>
      </c>
      <c r="H38" s="63" t="s">
        <v>23</v>
      </c>
    </row>
    <row r="39" spans="1:8" x14ac:dyDescent="0.2">
      <c r="A39" s="3" t="s">
        <v>41</v>
      </c>
      <c r="B39" s="4">
        <v>20</v>
      </c>
      <c r="C39" s="87">
        <v>1.3</v>
      </c>
      <c r="D39" s="87">
        <v>0.2</v>
      </c>
      <c r="E39" s="87">
        <v>8.6</v>
      </c>
      <c r="F39" s="87">
        <v>43</v>
      </c>
      <c r="G39" s="26">
        <v>11</v>
      </c>
      <c r="H39" s="9" t="s">
        <v>42</v>
      </c>
    </row>
    <row r="40" spans="1:8" x14ac:dyDescent="0.2">
      <c r="A40" s="16" t="s">
        <v>24</v>
      </c>
      <c r="B40" s="17">
        <f>SUM(B35:B39)</f>
        <v>775</v>
      </c>
      <c r="C40" s="17">
        <f>SUM(C35:C39)</f>
        <v>25.09</v>
      </c>
      <c r="D40" s="17">
        <f>SUM(D35:D39)</f>
        <v>20.74</v>
      </c>
      <c r="E40" s="17">
        <f>SUM(E35:E39)</f>
        <v>91.78</v>
      </c>
      <c r="F40" s="17">
        <f>SUM(F35:F39)</f>
        <v>657.38</v>
      </c>
      <c r="G40" s="2"/>
      <c r="H40" s="6"/>
    </row>
    <row r="41" spans="1:8" x14ac:dyDescent="0.2">
      <c r="A41" s="115" t="s">
        <v>245</v>
      </c>
      <c r="B41" s="116"/>
      <c r="C41" s="117"/>
      <c r="D41" s="117"/>
      <c r="E41" s="117"/>
      <c r="F41" s="117"/>
      <c r="G41" s="116"/>
      <c r="H41" s="118"/>
    </row>
    <row r="42" spans="1:8" s="69" customFormat="1" x14ac:dyDescent="0.25">
      <c r="A42" s="6" t="s">
        <v>160</v>
      </c>
      <c r="B42" s="28">
        <v>50</v>
      </c>
      <c r="C42" s="11">
        <v>5.15</v>
      </c>
      <c r="D42" s="11">
        <v>8.4</v>
      </c>
      <c r="E42" s="11">
        <v>40.880000000000003</v>
      </c>
      <c r="F42" s="11">
        <v>219.57</v>
      </c>
      <c r="G42" s="12" t="s">
        <v>161</v>
      </c>
      <c r="H42" s="9" t="s">
        <v>162</v>
      </c>
    </row>
    <row r="43" spans="1:8" s="69" customFormat="1" ht="10.5" customHeight="1" x14ac:dyDescent="0.25">
      <c r="A43" s="9" t="s">
        <v>21</v>
      </c>
      <c r="B43" s="15">
        <v>215</v>
      </c>
      <c r="C43" s="15">
        <v>7.0000000000000007E-2</v>
      </c>
      <c r="D43" s="15">
        <v>0.02</v>
      </c>
      <c r="E43" s="15">
        <v>15</v>
      </c>
      <c r="F43" s="15">
        <v>60</v>
      </c>
      <c r="G43" s="15" t="s">
        <v>22</v>
      </c>
      <c r="H43" s="63" t="s">
        <v>23</v>
      </c>
    </row>
    <row r="44" spans="1:8" x14ac:dyDescent="0.2">
      <c r="A44" s="16" t="s">
        <v>24</v>
      </c>
      <c r="B44" s="2">
        <f>SUM(B42:B43)</f>
        <v>265</v>
      </c>
      <c r="C44" s="2">
        <f>SUM(C42:C43)</f>
        <v>5.2200000000000006</v>
      </c>
      <c r="D44" s="2">
        <f>SUM(D42:D43)</f>
        <v>8.42</v>
      </c>
      <c r="E44" s="2">
        <f>SUM(E42:E43)</f>
        <v>55.88</v>
      </c>
      <c r="F44" s="2">
        <f>SUM(F42:F43)</f>
        <v>279.57</v>
      </c>
      <c r="G44" s="2"/>
      <c r="H44" s="6"/>
    </row>
    <row r="45" spans="1:8" x14ac:dyDescent="0.2">
      <c r="A45" s="16" t="s">
        <v>187</v>
      </c>
      <c r="B45" s="2">
        <f>SUM(B40,B44)</f>
        <v>1040</v>
      </c>
      <c r="C45" s="2">
        <f>SUM(C40,C44)</f>
        <v>30.310000000000002</v>
      </c>
      <c r="D45" s="2">
        <f>SUM(D40,D44)</f>
        <v>29.159999999999997</v>
      </c>
      <c r="E45" s="2">
        <f>SUM(E40,E44)</f>
        <v>147.66</v>
      </c>
      <c r="F45" s="2">
        <f>SUM(F40,F44)</f>
        <v>936.95</v>
      </c>
      <c r="G45" s="2"/>
      <c r="H45" s="6"/>
    </row>
    <row r="46" spans="1:8" x14ac:dyDescent="0.2">
      <c r="A46" s="104" t="s">
        <v>83</v>
      </c>
      <c r="B46" s="104"/>
      <c r="C46" s="104"/>
      <c r="D46" s="104"/>
      <c r="E46" s="104"/>
      <c r="F46" s="104"/>
      <c r="G46" s="104"/>
      <c r="H46" s="104"/>
    </row>
    <row r="47" spans="1:8" x14ac:dyDescent="0.2">
      <c r="A47" s="103" t="s">
        <v>2</v>
      </c>
      <c r="B47" s="104" t="s">
        <v>178</v>
      </c>
      <c r="C47" s="104"/>
      <c r="D47" s="104"/>
      <c r="E47" s="104"/>
      <c r="F47" s="104"/>
      <c r="G47" s="103" t="s">
        <v>4</v>
      </c>
      <c r="H47" s="103" t="s">
        <v>5</v>
      </c>
    </row>
    <row r="48" spans="1:8" ht="11.45" customHeight="1" x14ac:dyDescent="0.2">
      <c r="A48" s="103"/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103"/>
      <c r="H48" s="103"/>
    </row>
    <row r="49" spans="1:8" x14ac:dyDescent="0.2">
      <c r="A49" s="109" t="s">
        <v>243</v>
      </c>
      <c r="B49" s="119"/>
      <c r="C49" s="119"/>
      <c r="D49" s="119"/>
      <c r="E49" s="119"/>
      <c r="F49" s="119"/>
      <c r="G49" s="110"/>
      <c r="H49" s="111"/>
    </row>
    <row r="50" spans="1:8" ht="12" customHeight="1" x14ac:dyDescent="0.2">
      <c r="A50" s="6" t="s">
        <v>90</v>
      </c>
      <c r="B50" s="4">
        <v>250</v>
      </c>
      <c r="C50" s="4">
        <v>5.49</v>
      </c>
      <c r="D50" s="4">
        <v>5.27</v>
      </c>
      <c r="E50" s="4">
        <v>16.54</v>
      </c>
      <c r="F50" s="4">
        <v>148.25</v>
      </c>
      <c r="G50" s="4" t="s">
        <v>91</v>
      </c>
      <c r="H50" s="13" t="s">
        <v>92</v>
      </c>
    </row>
    <row r="51" spans="1:8" x14ac:dyDescent="0.2">
      <c r="A51" s="3" t="s">
        <v>93</v>
      </c>
      <c r="B51" s="4">
        <v>100</v>
      </c>
      <c r="C51" s="4">
        <v>12.81</v>
      </c>
      <c r="D51" s="4">
        <v>14.46</v>
      </c>
      <c r="E51" s="4">
        <v>4.5</v>
      </c>
      <c r="F51" s="4">
        <v>210.7</v>
      </c>
      <c r="G51" s="7" t="s">
        <v>94</v>
      </c>
      <c r="H51" s="6" t="s">
        <v>95</v>
      </c>
    </row>
    <row r="52" spans="1:8" ht="12" customHeight="1" x14ac:dyDescent="0.2">
      <c r="A52" s="3" t="s">
        <v>96</v>
      </c>
      <c r="B52" s="4">
        <v>180</v>
      </c>
      <c r="C52" s="26">
        <v>10.32</v>
      </c>
      <c r="D52" s="26">
        <v>7.31</v>
      </c>
      <c r="E52" s="26">
        <v>46.37</v>
      </c>
      <c r="F52" s="26">
        <v>292.5</v>
      </c>
      <c r="G52" s="7" t="s">
        <v>97</v>
      </c>
      <c r="H52" s="9" t="s">
        <v>98</v>
      </c>
    </row>
    <row r="53" spans="1:8" s="69" customFormat="1" ht="10.5" customHeight="1" x14ac:dyDescent="0.25">
      <c r="A53" s="9" t="s">
        <v>21</v>
      </c>
      <c r="B53" s="15">
        <v>215</v>
      </c>
      <c r="C53" s="7">
        <v>7.0000000000000007E-2</v>
      </c>
      <c r="D53" s="7">
        <v>0.02</v>
      </c>
      <c r="E53" s="7">
        <v>15</v>
      </c>
      <c r="F53" s="7">
        <v>60</v>
      </c>
      <c r="G53" s="15" t="s">
        <v>22</v>
      </c>
      <c r="H53" s="63" t="s">
        <v>23</v>
      </c>
    </row>
    <row r="54" spans="1:8" x14ac:dyDescent="0.2">
      <c r="A54" s="3" t="s">
        <v>41</v>
      </c>
      <c r="B54" s="4">
        <v>20</v>
      </c>
      <c r="C54" s="87">
        <v>1.3</v>
      </c>
      <c r="D54" s="87">
        <v>0.2</v>
      </c>
      <c r="E54" s="87">
        <v>8.6</v>
      </c>
      <c r="F54" s="87">
        <v>43</v>
      </c>
      <c r="G54" s="26">
        <v>11</v>
      </c>
      <c r="H54" s="9" t="s">
        <v>42</v>
      </c>
    </row>
    <row r="55" spans="1:8" x14ac:dyDescent="0.2">
      <c r="A55" s="16" t="s">
        <v>24</v>
      </c>
      <c r="B55" s="17">
        <f>SUM(B50:B54)</f>
        <v>765</v>
      </c>
      <c r="C55" s="17">
        <f>SUM(C50:C54)</f>
        <v>29.990000000000002</v>
      </c>
      <c r="D55" s="17">
        <f>SUM(D50:D54)</f>
        <v>27.259999999999998</v>
      </c>
      <c r="E55" s="17">
        <f>SUM(E50:E54)</f>
        <v>91.009999999999991</v>
      </c>
      <c r="F55" s="17">
        <f>SUM(F50:F54)</f>
        <v>754.45</v>
      </c>
      <c r="G55" s="2"/>
      <c r="H55" s="6"/>
    </row>
    <row r="56" spans="1:8" x14ac:dyDescent="0.2">
      <c r="A56" s="115" t="s">
        <v>245</v>
      </c>
      <c r="B56" s="116"/>
      <c r="C56" s="117"/>
      <c r="D56" s="117"/>
      <c r="E56" s="117"/>
      <c r="F56" s="117"/>
      <c r="G56" s="116"/>
      <c r="H56" s="118"/>
    </row>
    <row r="57" spans="1:8" s="69" customFormat="1" x14ac:dyDescent="0.2">
      <c r="A57" s="45" t="s">
        <v>223</v>
      </c>
      <c r="B57" s="10">
        <v>60</v>
      </c>
      <c r="C57" s="11">
        <v>4.51</v>
      </c>
      <c r="D57" s="11">
        <v>4.13</v>
      </c>
      <c r="E57" s="11">
        <v>23.33</v>
      </c>
      <c r="F57" s="11">
        <v>146.88</v>
      </c>
      <c r="G57" s="70" t="s">
        <v>200</v>
      </c>
      <c r="H57" s="13" t="s">
        <v>201</v>
      </c>
    </row>
    <row r="58" spans="1:8" s="69" customFormat="1" ht="10.5" customHeight="1" x14ac:dyDescent="0.25">
      <c r="A58" s="9" t="s">
        <v>21</v>
      </c>
      <c r="B58" s="15">
        <v>215</v>
      </c>
      <c r="C58" s="15">
        <v>7.0000000000000007E-2</v>
      </c>
      <c r="D58" s="15">
        <v>0.02</v>
      </c>
      <c r="E58" s="15">
        <v>15</v>
      </c>
      <c r="F58" s="15">
        <v>60</v>
      </c>
      <c r="G58" s="15" t="s">
        <v>22</v>
      </c>
      <c r="H58" s="63" t="s">
        <v>23</v>
      </c>
    </row>
    <row r="59" spans="1:8" x14ac:dyDescent="0.2">
      <c r="A59" s="16" t="s">
        <v>24</v>
      </c>
      <c r="B59" s="2">
        <f>SUM(B57:B58)</f>
        <v>275</v>
      </c>
      <c r="C59" s="2">
        <f>SUM(C57:C58)</f>
        <v>4.58</v>
      </c>
      <c r="D59" s="2">
        <f>SUM(D57:D58)</f>
        <v>4.1499999999999995</v>
      </c>
      <c r="E59" s="2">
        <f>SUM(E57:E58)</f>
        <v>38.33</v>
      </c>
      <c r="F59" s="2">
        <f>SUM(F57:F58)</f>
        <v>206.88</v>
      </c>
      <c r="G59" s="2"/>
      <c r="H59" s="6"/>
    </row>
    <row r="60" spans="1:8" x14ac:dyDescent="0.2">
      <c r="A60" s="16" t="s">
        <v>187</v>
      </c>
      <c r="B60" s="2">
        <f>SUM(B55,B59)</f>
        <v>1040</v>
      </c>
      <c r="C60" s="2">
        <f>SUM(C55,C59)</f>
        <v>34.57</v>
      </c>
      <c r="D60" s="2">
        <f>SUM(D55,D59)</f>
        <v>31.409999999999997</v>
      </c>
      <c r="E60" s="2">
        <f>SUM(E55,E59)</f>
        <v>129.33999999999997</v>
      </c>
      <c r="F60" s="2">
        <f>SUM(F55,F59)</f>
        <v>961.33</v>
      </c>
      <c r="G60" s="2"/>
      <c r="H60" s="6"/>
    </row>
    <row r="61" spans="1:8" x14ac:dyDescent="0.2">
      <c r="A61" s="104" t="s">
        <v>101</v>
      </c>
      <c r="B61" s="104"/>
      <c r="C61" s="104"/>
      <c r="D61" s="104"/>
      <c r="E61" s="104"/>
      <c r="F61" s="104"/>
      <c r="G61" s="104"/>
      <c r="H61" s="104"/>
    </row>
    <row r="62" spans="1:8" x14ac:dyDescent="0.2">
      <c r="A62" s="103" t="s">
        <v>2</v>
      </c>
      <c r="B62" s="104" t="s">
        <v>178</v>
      </c>
      <c r="C62" s="104"/>
      <c r="D62" s="104"/>
      <c r="E62" s="104"/>
      <c r="F62" s="104"/>
      <c r="G62" s="103" t="s">
        <v>4</v>
      </c>
      <c r="H62" s="103" t="s">
        <v>5</v>
      </c>
    </row>
    <row r="63" spans="1:8" ht="11.45" customHeight="1" x14ac:dyDescent="0.2">
      <c r="A63" s="103"/>
      <c r="B63" s="2" t="s">
        <v>6</v>
      </c>
      <c r="C63" s="2" t="s">
        <v>7</v>
      </c>
      <c r="D63" s="2" t="s">
        <v>8</v>
      </c>
      <c r="E63" s="2" t="s">
        <v>9</v>
      </c>
      <c r="F63" s="2" t="s">
        <v>10</v>
      </c>
      <c r="G63" s="103"/>
      <c r="H63" s="103"/>
    </row>
    <row r="64" spans="1:8" x14ac:dyDescent="0.2">
      <c r="A64" s="109" t="s">
        <v>243</v>
      </c>
      <c r="B64" s="119"/>
      <c r="C64" s="119"/>
      <c r="D64" s="119"/>
      <c r="E64" s="119"/>
      <c r="F64" s="119"/>
      <c r="G64" s="110"/>
      <c r="H64" s="111"/>
    </row>
    <row r="65" spans="1:8" ht="12.75" customHeight="1" x14ac:dyDescent="0.2">
      <c r="A65" s="6" t="s">
        <v>104</v>
      </c>
      <c r="B65" s="4">
        <v>250</v>
      </c>
      <c r="C65" s="30">
        <v>2.0299999999999998</v>
      </c>
      <c r="D65" s="30">
        <v>2.74</v>
      </c>
      <c r="E65" s="30">
        <v>16.27</v>
      </c>
      <c r="F65" s="30">
        <v>96.41</v>
      </c>
      <c r="G65" s="4" t="s">
        <v>105</v>
      </c>
      <c r="H65" s="9" t="s">
        <v>106</v>
      </c>
    </row>
    <row r="66" spans="1:8" ht="12" customHeight="1" x14ac:dyDescent="0.2">
      <c r="A66" s="88" t="s">
        <v>248</v>
      </c>
      <c r="B66" s="89">
        <v>150</v>
      </c>
      <c r="C66" s="11">
        <v>9.8000000000000007</v>
      </c>
      <c r="D66" s="11">
        <v>6</v>
      </c>
      <c r="E66" s="11">
        <v>9.4</v>
      </c>
      <c r="F66" s="11">
        <v>130.82</v>
      </c>
      <c r="G66" s="12" t="s">
        <v>249</v>
      </c>
      <c r="H66" s="90" t="s">
        <v>250</v>
      </c>
    </row>
    <row r="67" spans="1:8" ht="11.25" customHeight="1" x14ac:dyDescent="0.2">
      <c r="A67" s="9" t="s">
        <v>35</v>
      </c>
      <c r="B67" s="7">
        <v>180</v>
      </c>
      <c r="C67" s="36">
        <v>3.67</v>
      </c>
      <c r="D67" s="36">
        <v>5.76</v>
      </c>
      <c r="E67" s="36">
        <v>24.53</v>
      </c>
      <c r="F67" s="36">
        <v>164.7</v>
      </c>
      <c r="G67" s="7" t="s">
        <v>36</v>
      </c>
      <c r="H67" s="9" t="s">
        <v>37</v>
      </c>
    </row>
    <row r="68" spans="1:8" s="69" customFormat="1" ht="10.5" customHeight="1" x14ac:dyDescent="0.25">
      <c r="A68" s="9" t="s">
        <v>21</v>
      </c>
      <c r="B68" s="15">
        <v>215</v>
      </c>
      <c r="C68" s="7">
        <v>7.0000000000000007E-2</v>
      </c>
      <c r="D68" s="7">
        <v>0.02</v>
      </c>
      <c r="E68" s="7">
        <v>15</v>
      </c>
      <c r="F68" s="7">
        <v>60</v>
      </c>
      <c r="G68" s="15" t="s">
        <v>22</v>
      </c>
      <c r="H68" s="63" t="s">
        <v>23</v>
      </c>
    </row>
    <row r="69" spans="1:8" x14ac:dyDescent="0.2">
      <c r="A69" s="3" t="s">
        <v>41</v>
      </c>
      <c r="B69" s="4">
        <v>20</v>
      </c>
      <c r="C69" s="87">
        <v>1.3</v>
      </c>
      <c r="D69" s="87">
        <v>0.2</v>
      </c>
      <c r="E69" s="87">
        <v>8.6</v>
      </c>
      <c r="F69" s="87">
        <v>43</v>
      </c>
      <c r="G69" s="26">
        <v>11</v>
      </c>
      <c r="H69" s="9" t="s">
        <v>42</v>
      </c>
    </row>
    <row r="70" spans="1:8" x14ac:dyDescent="0.2">
      <c r="A70" s="16" t="s">
        <v>24</v>
      </c>
      <c r="B70" s="17">
        <f>SUM(B65:B69)</f>
        <v>815</v>
      </c>
      <c r="C70" s="17">
        <f>SUM(C65:C69)</f>
        <v>16.87</v>
      </c>
      <c r="D70" s="17">
        <f>SUM(D65:D69)</f>
        <v>14.719999999999999</v>
      </c>
      <c r="E70" s="17">
        <f>SUM(E65:E69)</f>
        <v>73.8</v>
      </c>
      <c r="F70" s="17">
        <f>SUM(F65:F69)</f>
        <v>494.92999999999995</v>
      </c>
      <c r="G70" s="2"/>
      <c r="H70" s="6"/>
    </row>
    <row r="71" spans="1:8" x14ac:dyDescent="0.2">
      <c r="A71" s="115" t="s">
        <v>245</v>
      </c>
      <c r="B71" s="116"/>
      <c r="C71" s="117"/>
      <c r="D71" s="117"/>
      <c r="E71" s="117"/>
      <c r="F71" s="117"/>
      <c r="G71" s="116"/>
      <c r="H71" s="118"/>
    </row>
    <row r="72" spans="1:8" s="69" customFormat="1" x14ac:dyDescent="0.25">
      <c r="A72" s="9" t="s">
        <v>203</v>
      </c>
      <c r="B72" s="72">
        <v>60</v>
      </c>
      <c r="C72" s="4">
        <v>7.65</v>
      </c>
      <c r="D72" s="4">
        <v>8.49</v>
      </c>
      <c r="E72" s="4">
        <v>22.6</v>
      </c>
      <c r="F72" s="4">
        <v>199.8</v>
      </c>
      <c r="G72" s="12" t="s">
        <v>204</v>
      </c>
      <c r="H72" s="9" t="s">
        <v>205</v>
      </c>
    </row>
    <row r="73" spans="1:8" s="69" customFormat="1" ht="10.5" customHeight="1" x14ac:dyDescent="0.25">
      <c r="A73" s="9" t="s">
        <v>21</v>
      </c>
      <c r="B73" s="15">
        <v>215</v>
      </c>
      <c r="C73" s="7">
        <v>7.0000000000000007E-2</v>
      </c>
      <c r="D73" s="7">
        <v>0.02</v>
      </c>
      <c r="E73" s="7">
        <v>15</v>
      </c>
      <c r="F73" s="7">
        <v>60</v>
      </c>
      <c r="G73" s="15" t="s">
        <v>22</v>
      </c>
      <c r="H73" s="63" t="s">
        <v>23</v>
      </c>
    </row>
    <row r="74" spans="1:8" x14ac:dyDescent="0.2">
      <c r="A74" s="16" t="s">
        <v>24</v>
      </c>
      <c r="B74" s="2">
        <f>SUM(B72:B73)</f>
        <v>275</v>
      </c>
      <c r="C74" s="2">
        <f>SUM(C72:C73)</f>
        <v>7.7200000000000006</v>
      </c>
      <c r="D74" s="2">
        <f>SUM(D72:D73)</f>
        <v>8.51</v>
      </c>
      <c r="E74" s="2">
        <f>SUM(E72:E73)</f>
        <v>37.6</v>
      </c>
      <c r="F74" s="2">
        <f>SUM(F72:F73)</f>
        <v>259.8</v>
      </c>
      <c r="G74" s="2"/>
      <c r="H74" s="6"/>
    </row>
    <row r="75" spans="1:8" x14ac:dyDescent="0.2">
      <c r="A75" s="16" t="s">
        <v>187</v>
      </c>
      <c r="B75" s="2">
        <f>SUM(B70,B74)</f>
        <v>1090</v>
      </c>
      <c r="C75" s="2">
        <f>SUM(C70,C74)</f>
        <v>24.590000000000003</v>
      </c>
      <c r="D75" s="2">
        <f>SUM(D70,D74)</f>
        <v>23.229999999999997</v>
      </c>
      <c r="E75" s="2">
        <f>SUM(E70,E74)</f>
        <v>111.4</v>
      </c>
      <c r="F75" s="2">
        <f>SUM(F70,F74)</f>
        <v>754.73</v>
      </c>
      <c r="G75" s="2"/>
      <c r="H75" s="6"/>
    </row>
    <row r="76" spans="1:8" x14ac:dyDescent="0.2">
      <c r="A76" s="104" t="s">
        <v>112</v>
      </c>
      <c r="B76" s="104"/>
      <c r="C76" s="104"/>
      <c r="D76" s="104"/>
      <c r="E76" s="104"/>
      <c r="F76" s="104"/>
      <c r="G76" s="104"/>
      <c r="H76" s="104"/>
    </row>
    <row r="77" spans="1:8" x14ac:dyDescent="0.2">
      <c r="A77" s="103" t="s">
        <v>2</v>
      </c>
      <c r="B77" s="104" t="s">
        <v>178</v>
      </c>
      <c r="C77" s="104"/>
      <c r="D77" s="104"/>
      <c r="E77" s="104"/>
      <c r="F77" s="104"/>
      <c r="G77" s="103" t="s">
        <v>4</v>
      </c>
      <c r="H77" s="103" t="s">
        <v>5</v>
      </c>
    </row>
    <row r="78" spans="1:8" ht="11.45" customHeight="1" x14ac:dyDescent="0.2">
      <c r="A78" s="103"/>
      <c r="B78" s="2" t="s">
        <v>6</v>
      </c>
      <c r="C78" s="2" t="s">
        <v>7</v>
      </c>
      <c r="D78" s="2" t="s">
        <v>8</v>
      </c>
      <c r="E78" s="2" t="s">
        <v>9</v>
      </c>
      <c r="F78" s="2" t="s">
        <v>10</v>
      </c>
      <c r="G78" s="103"/>
      <c r="H78" s="103"/>
    </row>
    <row r="79" spans="1:8" x14ac:dyDescent="0.2">
      <c r="A79" s="109" t="s">
        <v>243</v>
      </c>
      <c r="B79" s="119"/>
      <c r="C79" s="119"/>
      <c r="D79" s="119"/>
      <c r="E79" s="119"/>
      <c r="F79" s="119"/>
      <c r="G79" s="110"/>
      <c r="H79" s="111"/>
    </row>
    <row r="80" spans="1:8" s="35" customFormat="1" x14ac:dyDescent="0.2">
      <c r="A80" s="32" t="s">
        <v>119</v>
      </c>
      <c r="B80" s="7">
        <v>260</v>
      </c>
      <c r="C80" s="22">
        <v>1.84</v>
      </c>
      <c r="D80" s="22">
        <v>6.49</v>
      </c>
      <c r="E80" s="22">
        <v>9.5</v>
      </c>
      <c r="F80" s="22">
        <v>111.25</v>
      </c>
      <c r="G80" s="7" t="s">
        <v>251</v>
      </c>
      <c r="H80" s="13" t="s">
        <v>121</v>
      </c>
    </row>
    <row r="81" spans="1:251" s="25" customFormat="1" ht="12" customHeight="1" x14ac:dyDescent="0.2">
      <c r="A81" s="6" t="s">
        <v>261</v>
      </c>
      <c r="B81" s="10">
        <v>100</v>
      </c>
      <c r="C81" s="11">
        <v>15.4</v>
      </c>
      <c r="D81" s="11">
        <v>11.6</v>
      </c>
      <c r="E81" s="11">
        <v>13.4</v>
      </c>
      <c r="F81" s="11">
        <v>220</v>
      </c>
      <c r="G81" s="19" t="s">
        <v>262</v>
      </c>
      <c r="H81" s="31" t="s">
        <v>124</v>
      </c>
    </row>
    <row r="82" spans="1:251" s="25" customFormat="1" ht="21.75" customHeight="1" x14ac:dyDescent="0.2">
      <c r="A82" s="6" t="s">
        <v>125</v>
      </c>
      <c r="B82" s="4">
        <v>180</v>
      </c>
      <c r="C82" s="26">
        <v>4.38</v>
      </c>
      <c r="D82" s="26">
        <v>6.44</v>
      </c>
      <c r="E82" s="26">
        <v>44.02</v>
      </c>
      <c r="F82" s="26">
        <v>251.64</v>
      </c>
      <c r="G82" s="7" t="s">
        <v>126</v>
      </c>
      <c r="H82" s="6" t="s">
        <v>127</v>
      </c>
    </row>
    <row r="83" spans="1:251" s="69" customFormat="1" ht="10.5" customHeight="1" x14ac:dyDescent="0.25">
      <c r="A83" s="9" t="s">
        <v>21</v>
      </c>
      <c r="B83" s="15">
        <v>215</v>
      </c>
      <c r="C83" s="7">
        <v>7.0000000000000007E-2</v>
      </c>
      <c r="D83" s="7">
        <v>0.02</v>
      </c>
      <c r="E83" s="7">
        <v>15</v>
      </c>
      <c r="F83" s="7">
        <v>60</v>
      </c>
      <c r="G83" s="15" t="s">
        <v>22</v>
      </c>
      <c r="H83" s="63" t="s">
        <v>23</v>
      </c>
    </row>
    <row r="84" spans="1:251" x14ac:dyDescent="0.2">
      <c r="A84" s="3" t="s">
        <v>41</v>
      </c>
      <c r="B84" s="4">
        <v>20</v>
      </c>
      <c r="C84" s="87">
        <v>1.3</v>
      </c>
      <c r="D84" s="87">
        <v>0.2</v>
      </c>
      <c r="E84" s="87">
        <v>8.6</v>
      </c>
      <c r="F84" s="87">
        <v>43</v>
      </c>
      <c r="G84" s="26">
        <v>11</v>
      </c>
      <c r="H84" s="9" t="s">
        <v>42</v>
      </c>
    </row>
    <row r="85" spans="1:251" x14ac:dyDescent="0.2">
      <c r="A85" s="16" t="s">
        <v>24</v>
      </c>
      <c r="B85" s="17">
        <f>SUM(B80:B84)</f>
        <v>775</v>
      </c>
      <c r="C85" s="17">
        <f>SUM(C80:C84)</f>
        <v>22.990000000000002</v>
      </c>
      <c r="D85" s="17">
        <f>SUM(D80:D84)</f>
        <v>24.75</v>
      </c>
      <c r="E85" s="17">
        <f>SUM(E80:E84)</f>
        <v>90.52</v>
      </c>
      <c r="F85" s="17">
        <f>SUM(F80:F84)</f>
        <v>685.89</v>
      </c>
      <c r="G85" s="2"/>
      <c r="H85" s="6"/>
    </row>
    <row r="86" spans="1:251" x14ac:dyDescent="0.2">
      <c r="A86" s="115" t="s">
        <v>245</v>
      </c>
      <c r="B86" s="116"/>
      <c r="C86" s="117"/>
      <c r="D86" s="117"/>
      <c r="E86" s="117"/>
      <c r="F86" s="117"/>
      <c r="G86" s="116"/>
      <c r="H86" s="118"/>
    </row>
    <row r="87" spans="1:251" x14ac:dyDescent="0.2">
      <c r="A87" s="6" t="s">
        <v>207</v>
      </c>
      <c r="B87" s="28">
        <v>60</v>
      </c>
      <c r="C87" s="11">
        <v>3.83</v>
      </c>
      <c r="D87" s="11">
        <v>6.22</v>
      </c>
      <c r="E87" s="11">
        <v>25.31</v>
      </c>
      <c r="F87" s="11">
        <v>125.9</v>
      </c>
      <c r="G87" s="12" t="s">
        <v>208</v>
      </c>
      <c r="H87" s="31" t="s">
        <v>209</v>
      </c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</row>
    <row r="88" spans="1:251" s="69" customFormat="1" ht="10.5" customHeight="1" x14ac:dyDescent="0.25">
      <c r="A88" s="9" t="s">
        <v>21</v>
      </c>
      <c r="B88" s="15">
        <v>215</v>
      </c>
      <c r="C88" s="15">
        <v>7.0000000000000007E-2</v>
      </c>
      <c r="D88" s="15">
        <v>0.02</v>
      </c>
      <c r="E88" s="15">
        <v>15</v>
      </c>
      <c r="F88" s="15">
        <v>60</v>
      </c>
      <c r="G88" s="15" t="s">
        <v>22</v>
      </c>
      <c r="H88" s="63" t="s">
        <v>23</v>
      </c>
    </row>
    <row r="89" spans="1:251" x14ac:dyDescent="0.2">
      <c r="A89" s="16" t="s">
        <v>24</v>
      </c>
      <c r="B89" s="2">
        <f>SUM(B87:B88)</f>
        <v>275</v>
      </c>
      <c r="C89" s="2">
        <f>SUM(C87:C88)</f>
        <v>3.9</v>
      </c>
      <c r="D89" s="2">
        <f>SUM(D87:D88)</f>
        <v>6.2399999999999993</v>
      </c>
      <c r="E89" s="2">
        <f>SUM(E87:E88)</f>
        <v>40.31</v>
      </c>
      <c r="F89" s="2">
        <f>SUM(F87:F88)</f>
        <v>185.9</v>
      </c>
      <c r="G89" s="2"/>
      <c r="H89" s="6"/>
    </row>
    <row r="90" spans="1:251" x14ac:dyDescent="0.2">
      <c r="A90" s="16" t="s">
        <v>187</v>
      </c>
      <c r="B90" s="2">
        <f>SUM(B85,B89)</f>
        <v>1050</v>
      </c>
      <c r="C90" s="2">
        <f>SUM(C85,C89)</f>
        <v>26.89</v>
      </c>
      <c r="D90" s="2">
        <f>SUM(D85,D89)</f>
        <v>30.99</v>
      </c>
      <c r="E90" s="2">
        <f>SUM(E85,E89)</f>
        <v>130.82999999999998</v>
      </c>
      <c r="F90" s="2">
        <f>SUM(F85,F89)</f>
        <v>871.79</v>
      </c>
      <c r="G90" s="2"/>
      <c r="H90" s="6"/>
    </row>
    <row r="91" spans="1:251" x14ac:dyDescent="0.2">
      <c r="A91" s="104" t="s">
        <v>132</v>
      </c>
      <c r="B91" s="104"/>
      <c r="C91" s="104"/>
      <c r="D91" s="104"/>
      <c r="E91" s="104"/>
      <c r="F91" s="104"/>
      <c r="G91" s="104"/>
      <c r="H91" s="104"/>
    </row>
    <row r="92" spans="1:251" x14ac:dyDescent="0.2">
      <c r="A92" s="104" t="s">
        <v>1</v>
      </c>
      <c r="B92" s="104"/>
      <c r="C92" s="104"/>
      <c r="D92" s="104"/>
      <c r="E92" s="104"/>
      <c r="F92" s="104"/>
      <c r="G92" s="104"/>
      <c r="H92" s="104"/>
    </row>
    <row r="93" spans="1:251" x14ac:dyDescent="0.2">
      <c r="A93" s="103" t="s">
        <v>2</v>
      </c>
      <c r="B93" s="104" t="s">
        <v>178</v>
      </c>
      <c r="C93" s="104"/>
      <c r="D93" s="104"/>
      <c r="E93" s="104"/>
      <c r="F93" s="104"/>
      <c r="G93" s="103" t="s">
        <v>4</v>
      </c>
      <c r="H93" s="103" t="s">
        <v>5</v>
      </c>
    </row>
    <row r="94" spans="1:251" ht="11.45" customHeight="1" x14ac:dyDescent="0.2">
      <c r="A94" s="103"/>
      <c r="B94" s="2" t="s">
        <v>6</v>
      </c>
      <c r="C94" s="2" t="s">
        <v>7</v>
      </c>
      <c r="D94" s="2" t="s">
        <v>8</v>
      </c>
      <c r="E94" s="2" t="s">
        <v>9</v>
      </c>
      <c r="F94" s="2" t="s">
        <v>10</v>
      </c>
      <c r="G94" s="103"/>
      <c r="H94" s="103"/>
    </row>
    <row r="95" spans="1:251" x14ac:dyDescent="0.2">
      <c r="A95" s="109" t="s">
        <v>243</v>
      </c>
      <c r="B95" s="119"/>
      <c r="C95" s="119"/>
      <c r="D95" s="119"/>
      <c r="E95" s="119"/>
      <c r="F95" s="119"/>
      <c r="G95" s="110"/>
      <c r="H95" s="111"/>
    </row>
    <row r="96" spans="1:251" ht="12.75" customHeight="1" x14ac:dyDescent="0.2">
      <c r="A96" s="6" t="s">
        <v>104</v>
      </c>
      <c r="B96" s="4">
        <v>250</v>
      </c>
      <c r="C96" s="4">
        <v>2.0299999999999998</v>
      </c>
      <c r="D96" s="4">
        <v>2.74</v>
      </c>
      <c r="E96" s="4">
        <v>16.27</v>
      </c>
      <c r="F96" s="4">
        <v>96.41</v>
      </c>
      <c r="G96" s="4" t="s">
        <v>105</v>
      </c>
      <c r="H96" s="9" t="s">
        <v>106</v>
      </c>
    </row>
    <row r="97" spans="1:251" ht="12" customHeight="1" x14ac:dyDescent="0.2">
      <c r="A97" s="9" t="s">
        <v>136</v>
      </c>
      <c r="B97" s="58">
        <v>100</v>
      </c>
      <c r="C97" s="4">
        <v>12.3</v>
      </c>
      <c r="D97" s="4">
        <v>15.8</v>
      </c>
      <c r="E97" s="4">
        <v>11.3</v>
      </c>
      <c r="F97" s="4">
        <v>239.86</v>
      </c>
      <c r="G97" s="7" t="s">
        <v>137</v>
      </c>
      <c r="H97" s="6" t="s">
        <v>138</v>
      </c>
    </row>
    <row r="98" spans="1:251" ht="11.25" customHeight="1" x14ac:dyDescent="0.2">
      <c r="A98" s="9" t="s">
        <v>35</v>
      </c>
      <c r="B98" s="7">
        <v>180</v>
      </c>
      <c r="C98" s="36">
        <v>3.67</v>
      </c>
      <c r="D98" s="36">
        <v>5.76</v>
      </c>
      <c r="E98" s="36">
        <v>24.53</v>
      </c>
      <c r="F98" s="36">
        <v>164.7</v>
      </c>
      <c r="G98" s="7" t="s">
        <v>36</v>
      </c>
      <c r="H98" s="9" t="s">
        <v>37</v>
      </c>
    </row>
    <row r="99" spans="1:251" s="69" customFormat="1" ht="10.5" customHeight="1" x14ac:dyDescent="0.25">
      <c r="A99" s="9" t="s">
        <v>21</v>
      </c>
      <c r="B99" s="15">
        <v>215</v>
      </c>
      <c r="C99" s="7">
        <v>7.0000000000000007E-2</v>
      </c>
      <c r="D99" s="7">
        <v>0.02</v>
      </c>
      <c r="E99" s="7">
        <v>15</v>
      </c>
      <c r="F99" s="7">
        <v>60</v>
      </c>
      <c r="G99" s="15" t="s">
        <v>22</v>
      </c>
      <c r="H99" s="63" t="s">
        <v>23</v>
      </c>
    </row>
    <row r="100" spans="1:251" x14ac:dyDescent="0.2">
      <c r="A100" s="3" t="s">
        <v>41</v>
      </c>
      <c r="B100" s="4">
        <v>20</v>
      </c>
      <c r="C100" s="87">
        <v>1.3</v>
      </c>
      <c r="D100" s="87">
        <v>0.2</v>
      </c>
      <c r="E100" s="87">
        <v>8.6</v>
      </c>
      <c r="F100" s="87">
        <v>43</v>
      </c>
      <c r="G100" s="26">
        <v>11</v>
      </c>
      <c r="H100" s="9" t="s">
        <v>42</v>
      </c>
    </row>
    <row r="101" spans="1:251" x14ac:dyDescent="0.2">
      <c r="A101" s="16" t="s">
        <v>24</v>
      </c>
      <c r="B101" s="17">
        <f>SUM(B96:B100)</f>
        <v>765</v>
      </c>
      <c r="C101" s="17">
        <f>SUM(C96:C100)</f>
        <v>19.37</v>
      </c>
      <c r="D101" s="17">
        <f>SUM(D96:D100)</f>
        <v>24.519999999999996</v>
      </c>
      <c r="E101" s="17">
        <f>SUM(E96:E100)</f>
        <v>75.699999999999989</v>
      </c>
      <c r="F101" s="17">
        <f>SUM(F96:F100)</f>
        <v>603.97</v>
      </c>
      <c r="G101" s="2"/>
      <c r="H101" s="6"/>
    </row>
    <row r="102" spans="1:251" x14ac:dyDescent="0.2">
      <c r="A102" s="115" t="s">
        <v>245</v>
      </c>
      <c r="B102" s="116"/>
      <c r="C102" s="117"/>
      <c r="D102" s="117"/>
      <c r="E102" s="117"/>
      <c r="F102" s="117"/>
      <c r="G102" s="116"/>
      <c r="H102" s="118"/>
    </row>
    <row r="103" spans="1:251" ht="22.5" customHeight="1" x14ac:dyDescent="0.2">
      <c r="A103" s="6" t="s">
        <v>183</v>
      </c>
      <c r="B103" s="28">
        <v>50</v>
      </c>
      <c r="C103" s="11">
        <v>4.3600000000000003</v>
      </c>
      <c r="D103" s="11">
        <v>4.84</v>
      </c>
      <c r="E103" s="11">
        <v>29.04</v>
      </c>
      <c r="F103" s="11">
        <v>180.87</v>
      </c>
      <c r="G103" s="12" t="s">
        <v>184</v>
      </c>
      <c r="H103" s="9" t="s">
        <v>185</v>
      </c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</row>
    <row r="104" spans="1:251" s="69" customFormat="1" ht="12" customHeight="1" x14ac:dyDescent="0.25">
      <c r="A104" s="9" t="s">
        <v>21</v>
      </c>
      <c r="B104" s="15">
        <v>215</v>
      </c>
      <c r="C104" s="15">
        <v>7.0000000000000007E-2</v>
      </c>
      <c r="D104" s="15">
        <v>0.02</v>
      </c>
      <c r="E104" s="15">
        <v>15</v>
      </c>
      <c r="F104" s="15">
        <v>60</v>
      </c>
      <c r="G104" s="15" t="s">
        <v>22</v>
      </c>
      <c r="H104" s="63" t="s">
        <v>23</v>
      </c>
    </row>
    <row r="105" spans="1:251" x14ac:dyDescent="0.2">
      <c r="A105" s="16" t="s">
        <v>24</v>
      </c>
      <c r="B105" s="2">
        <f>SUM(B103:B104)</f>
        <v>265</v>
      </c>
      <c r="C105" s="2">
        <f>SUM(C103:C104)</f>
        <v>4.4300000000000006</v>
      </c>
      <c r="D105" s="2">
        <f>SUM(D103:D104)</f>
        <v>4.8599999999999994</v>
      </c>
      <c r="E105" s="2">
        <f>SUM(E103:E104)</f>
        <v>44.04</v>
      </c>
      <c r="F105" s="2">
        <f>SUM(F103:F104)</f>
        <v>240.87</v>
      </c>
      <c r="G105" s="2"/>
      <c r="H105" s="6"/>
    </row>
    <row r="106" spans="1:251" x14ac:dyDescent="0.2">
      <c r="A106" s="16" t="s">
        <v>187</v>
      </c>
      <c r="B106" s="2">
        <f>SUM(B101,B105)</f>
        <v>1030</v>
      </c>
      <c r="C106" s="2">
        <f>SUM(C101,C105)</f>
        <v>23.8</v>
      </c>
      <c r="D106" s="2">
        <f>SUM(D101,D105)</f>
        <v>29.379999999999995</v>
      </c>
      <c r="E106" s="2">
        <f>SUM(E101,E105)</f>
        <v>119.73999999999998</v>
      </c>
      <c r="F106" s="2">
        <f>SUM(F101,F105)</f>
        <v>844.84</v>
      </c>
      <c r="G106" s="2"/>
      <c r="H106" s="6"/>
    </row>
    <row r="107" spans="1:251" x14ac:dyDescent="0.2">
      <c r="A107" s="104" t="s">
        <v>47</v>
      </c>
      <c r="B107" s="104"/>
      <c r="C107" s="104"/>
      <c r="D107" s="104"/>
      <c r="E107" s="104"/>
      <c r="F107" s="104"/>
      <c r="G107" s="104"/>
      <c r="H107" s="104"/>
    </row>
    <row r="108" spans="1:251" x14ac:dyDescent="0.2">
      <c r="A108" s="103" t="s">
        <v>2</v>
      </c>
      <c r="B108" s="104" t="s">
        <v>178</v>
      </c>
      <c r="C108" s="104"/>
      <c r="D108" s="104"/>
      <c r="E108" s="104"/>
      <c r="F108" s="104"/>
      <c r="G108" s="103" t="s">
        <v>4</v>
      </c>
      <c r="H108" s="103" t="s">
        <v>5</v>
      </c>
    </row>
    <row r="109" spans="1:251" ht="11.45" customHeight="1" x14ac:dyDescent="0.2">
      <c r="A109" s="103"/>
      <c r="B109" s="2" t="s">
        <v>6</v>
      </c>
      <c r="C109" s="2" t="s">
        <v>7</v>
      </c>
      <c r="D109" s="2" t="s">
        <v>8</v>
      </c>
      <c r="E109" s="2" t="s">
        <v>9</v>
      </c>
      <c r="F109" s="2" t="s">
        <v>10</v>
      </c>
      <c r="G109" s="103"/>
      <c r="H109" s="103"/>
    </row>
    <row r="110" spans="1:251" x14ac:dyDescent="0.2">
      <c r="A110" s="109" t="s">
        <v>243</v>
      </c>
      <c r="B110" s="119"/>
      <c r="C110" s="119"/>
      <c r="D110" s="119"/>
      <c r="E110" s="119"/>
      <c r="F110" s="119"/>
      <c r="G110" s="110"/>
      <c r="H110" s="111"/>
    </row>
    <row r="111" spans="1:251" ht="11.25" customHeight="1" x14ac:dyDescent="0.2">
      <c r="A111" s="6" t="s">
        <v>74</v>
      </c>
      <c r="B111" s="4">
        <v>260</v>
      </c>
      <c r="C111" s="4">
        <v>1.74</v>
      </c>
      <c r="D111" s="4">
        <v>6.33</v>
      </c>
      <c r="E111" s="4">
        <v>11.16</v>
      </c>
      <c r="F111" s="4">
        <v>111.14</v>
      </c>
      <c r="G111" s="4" t="s">
        <v>252</v>
      </c>
      <c r="H111" s="20" t="s">
        <v>76</v>
      </c>
    </row>
    <row r="112" spans="1:251" ht="12" customHeight="1" x14ac:dyDescent="0.2">
      <c r="A112" s="88" t="s">
        <v>248</v>
      </c>
      <c r="B112" s="89">
        <v>150</v>
      </c>
      <c r="C112" s="11">
        <v>9.8000000000000007</v>
      </c>
      <c r="D112" s="11">
        <v>6</v>
      </c>
      <c r="E112" s="11">
        <v>9.4</v>
      </c>
      <c r="F112" s="11">
        <v>130.82</v>
      </c>
      <c r="G112" s="12" t="s">
        <v>249</v>
      </c>
      <c r="H112" s="90" t="s">
        <v>250</v>
      </c>
    </row>
    <row r="113" spans="1:8" ht="12" customHeight="1" x14ac:dyDescent="0.2">
      <c r="A113" s="3" t="s">
        <v>96</v>
      </c>
      <c r="B113" s="4">
        <v>180</v>
      </c>
      <c r="C113" s="4">
        <v>10.32</v>
      </c>
      <c r="D113" s="4">
        <v>7.31</v>
      </c>
      <c r="E113" s="4">
        <v>46.37</v>
      </c>
      <c r="F113" s="4">
        <v>292.5</v>
      </c>
      <c r="G113" s="7" t="s">
        <v>97</v>
      </c>
      <c r="H113" s="9" t="s">
        <v>98</v>
      </c>
    </row>
    <row r="114" spans="1:8" s="69" customFormat="1" ht="10.5" customHeight="1" x14ac:dyDescent="0.25">
      <c r="A114" s="9" t="s">
        <v>21</v>
      </c>
      <c r="B114" s="15">
        <v>215</v>
      </c>
      <c r="C114" s="7">
        <v>7.0000000000000007E-2</v>
      </c>
      <c r="D114" s="7">
        <v>0.02</v>
      </c>
      <c r="E114" s="7">
        <v>15</v>
      </c>
      <c r="F114" s="7">
        <v>60</v>
      </c>
      <c r="G114" s="15" t="s">
        <v>22</v>
      </c>
      <c r="H114" s="63" t="s">
        <v>23</v>
      </c>
    </row>
    <row r="115" spans="1:8" x14ac:dyDescent="0.2">
      <c r="A115" s="3" t="s">
        <v>41</v>
      </c>
      <c r="B115" s="4">
        <v>20</v>
      </c>
      <c r="C115" s="87">
        <v>1.3</v>
      </c>
      <c r="D115" s="87">
        <v>0.2</v>
      </c>
      <c r="E115" s="87">
        <v>8.6</v>
      </c>
      <c r="F115" s="87">
        <v>43</v>
      </c>
      <c r="G115" s="26">
        <v>11</v>
      </c>
      <c r="H115" s="9" t="s">
        <v>42</v>
      </c>
    </row>
    <row r="116" spans="1:8" x14ac:dyDescent="0.2">
      <c r="A116" s="16" t="s">
        <v>24</v>
      </c>
      <c r="B116" s="17">
        <f>SUM(B111:B115)</f>
        <v>825</v>
      </c>
      <c r="C116" s="17">
        <f>SUM(C111:C115)</f>
        <v>23.23</v>
      </c>
      <c r="D116" s="17">
        <f>SUM(D111:D115)</f>
        <v>19.86</v>
      </c>
      <c r="E116" s="17">
        <f>SUM(E111:E115)</f>
        <v>90.53</v>
      </c>
      <c r="F116" s="17">
        <f>SUM(F111:F115)</f>
        <v>637.46</v>
      </c>
      <c r="G116" s="2"/>
      <c r="H116" s="6"/>
    </row>
    <row r="117" spans="1:8" x14ac:dyDescent="0.2">
      <c r="A117" s="115" t="s">
        <v>245</v>
      </c>
      <c r="B117" s="116"/>
      <c r="C117" s="117"/>
      <c r="D117" s="117"/>
      <c r="E117" s="117"/>
      <c r="F117" s="117"/>
      <c r="G117" s="116"/>
      <c r="H117" s="118"/>
    </row>
    <row r="118" spans="1:8" s="69" customFormat="1" x14ac:dyDescent="0.2">
      <c r="A118" s="3" t="s">
        <v>224</v>
      </c>
      <c r="B118" s="10">
        <v>50</v>
      </c>
      <c r="C118" s="11">
        <v>3.5</v>
      </c>
      <c r="D118" s="11">
        <v>2.8</v>
      </c>
      <c r="E118" s="11">
        <v>15.1</v>
      </c>
      <c r="F118" s="11">
        <v>102.4</v>
      </c>
      <c r="G118" s="19" t="s">
        <v>225</v>
      </c>
      <c r="H118" s="31" t="s">
        <v>226</v>
      </c>
    </row>
    <row r="119" spans="1:8" s="69" customFormat="1" ht="10.5" customHeight="1" x14ac:dyDescent="0.25">
      <c r="A119" s="9" t="s">
        <v>21</v>
      </c>
      <c r="B119" s="15">
        <v>215</v>
      </c>
      <c r="C119" s="15">
        <v>7.0000000000000007E-2</v>
      </c>
      <c r="D119" s="15">
        <v>0.02</v>
      </c>
      <c r="E119" s="15">
        <v>15</v>
      </c>
      <c r="F119" s="15">
        <v>60</v>
      </c>
      <c r="G119" s="15" t="s">
        <v>22</v>
      </c>
      <c r="H119" s="63" t="s">
        <v>23</v>
      </c>
    </row>
    <row r="120" spans="1:8" x14ac:dyDescent="0.2">
      <c r="A120" s="16" t="s">
        <v>24</v>
      </c>
      <c r="B120" s="2">
        <f>SUM(B118:B119)</f>
        <v>265</v>
      </c>
      <c r="C120" s="2">
        <f>SUM(C118:C119)</f>
        <v>3.57</v>
      </c>
      <c r="D120" s="2">
        <f>SUM(D118:D119)</f>
        <v>2.82</v>
      </c>
      <c r="E120" s="2">
        <f>SUM(E118:E119)</f>
        <v>30.1</v>
      </c>
      <c r="F120" s="2">
        <f>SUM(F118:F119)</f>
        <v>162.4</v>
      </c>
      <c r="G120" s="2"/>
      <c r="H120" s="6"/>
    </row>
    <row r="121" spans="1:8" x14ac:dyDescent="0.2">
      <c r="A121" s="16" t="s">
        <v>187</v>
      </c>
      <c r="B121" s="2">
        <f>SUM(B116,B120)</f>
        <v>1090</v>
      </c>
      <c r="C121" s="2">
        <f>SUM(C116,C120)</f>
        <v>26.8</v>
      </c>
      <c r="D121" s="2">
        <f>SUM(D116,D120)</f>
        <v>22.68</v>
      </c>
      <c r="E121" s="2">
        <f>SUM(E116,E120)</f>
        <v>120.63</v>
      </c>
      <c r="F121" s="2">
        <f>SUM(F116,F120)</f>
        <v>799.86</v>
      </c>
      <c r="G121" s="2"/>
      <c r="H121" s="6"/>
    </row>
    <row r="122" spans="1:8" x14ac:dyDescent="0.2">
      <c r="A122" s="104" t="s">
        <v>70</v>
      </c>
      <c r="B122" s="104"/>
      <c r="C122" s="104"/>
      <c r="D122" s="104"/>
      <c r="E122" s="104"/>
      <c r="F122" s="104"/>
      <c r="G122" s="104"/>
      <c r="H122" s="104"/>
    </row>
    <row r="123" spans="1:8" x14ac:dyDescent="0.2">
      <c r="A123" s="103" t="s">
        <v>2</v>
      </c>
      <c r="B123" s="104" t="s">
        <v>178</v>
      </c>
      <c r="C123" s="104"/>
      <c r="D123" s="104"/>
      <c r="E123" s="104"/>
      <c r="F123" s="104"/>
      <c r="G123" s="103" t="s">
        <v>4</v>
      </c>
      <c r="H123" s="103" t="s">
        <v>5</v>
      </c>
    </row>
    <row r="124" spans="1:8" ht="11.45" customHeight="1" x14ac:dyDescent="0.2">
      <c r="A124" s="103"/>
      <c r="B124" s="2" t="s">
        <v>6</v>
      </c>
      <c r="C124" s="2" t="s">
        <v>7</v>
      </c>
      <c r="D124" s="2" t="s">
        <v>8</v>
      </c>
      <c r="E124" s="2" t="s">
        <v>9</v>
      </c>
      <c r="F124" s="2" t="s">
        <v>10</v>
      </c>
      <c r="G124" s="103"/>
      <c r="H124" s="103"/>
    </row>
    <row r="125" spans="1:8" x14ac:dyDescent="0.2">
      <c r="A125" s="109" t="s">
        <v>243</v>
      </c>
      <c r="B125" s="119"/>
      <c r="C125" s="119"/>
      <c r="D125" s="119"/>
      <c r="E125" s="119"/>
      <c r="F125" s="119"/>
      <c r="G125" s="110"/>
      <c r="H125" s="111"/>
    </row>
    <row r="126" spans="1:8" ht="12" customHeight="1" x14ac:dyDescent="0.2">
      <c r="A126" s="6" t="s">
        <v>90</v>
      </c>
      <c r="B126" s="4">
        <v>250</v>
      </c>
      <c r="C126" s="4">
        <v>5.49</v>
      </c>
      <c r="D126" s="4">
        <v>5.27</v>
      </c>
      <c r="E126" s="4">
        <v>16.54</v>
      </c>
      <c r="F126" s="4">
        <v>148.25</v>
      </c>
      <c r="G126" s="4" t="s">
        <v>91</v>
      </c>
      <c r="H126" s="13" t="s">
        <v>92</v>
      </c>
    </row>
    <row r="127" spans="1:8" ht="12" customHeight="1" x14ac:dyDescent="0.2">
      <c r="A127" s="6" t="s">
        <v>151</v>
      </c>
      <c r="B127" s="5">
        <v>100</v>
      </c>
      <c r="C127" s="5">
        <v>12.6</v>
      </c>
      <c r="D127" s="5">
        <v>14.3</v>
      </c>
      <c r="E127" s="5">
        <v>13.6</v>
      </c>
      <c r="F127" s="5">
        <v>230.9</v>
      </c>
      <c r="G127" s="7" t="s">
        <v>152</v>
      </c>
      <c r="H127" s="21" t="s">
        <v>153</v>
      </c>
    </row>
    <row r="128" spans="1:8" ht="21.75" customHeight="1" x14ac:dyDescent="0.2">
      <c r="A128" s="6" t="s">
        <v>125</v>
      </c>
      <c r="B128" s="4">
        <v>180</v>
      </c>
      <c r="C128" s="4">
        <v>4.38</v>
      </c>
      <c r="D128" s="4">
        <v>6.44</v>
      </c>
      <c r="E128" s="4">
        <v>44.02</v>
      </c>
      <c r="F128" s="4">
        <v>251.64</v>
      </c>
      <c r="G128" s="7" t="s">
        <v>126</v>
      </c>
      <c r="H128" s="6" t="s">
        <v>127</v>
      </c>
    </row>
    <row r="129" spans="1:8" s="69" customFormat="1" ht="10.5" customHeight="1" x14ac:dyDescent="0.25">
      <c r="A129" s="9" t="s">
        <v>21</v>
      </c>
      <c r="B129" s="15">
        <v>215</v>
      </c>
      <c r="C129" s="7">
        <v>7.0000000000000007E-2</v>
      </c>
      <c r="D129" s="7">
        <v>0.02</v>
      </c>
      <c r="E129" s="7">
        <v>15</v>
      </c>
      <c r="F129" s="7">
        <v>60</v>
      </c>
      <c r="G129" s="15" t="s">
        <v>22</v>
      </c>
      <c r="H129" s="63" t="s">
        <v>23</v>
      </c>
    </row>
    <row r="130" spans="1:8" x14ac:dyDescent="0.2">
      <c r="A130" s="3" t="s">
        <v>41</v>
      </c>
      <c r="B130" s="4">
        <v>20</v>
      </c>
      <c r="C130" s="87">
        <v>1.3</v>
      </c>
      <c r="D130" s="87">
        <v>0.2</v>
      </c>
      <c r="E130" s="87">
        <v>8.6</v>
      </c>
      <c r="F130" s="87">
        <v>43</v>
      </c>
      <c r="G130" s="26">
        <v>11</v>
      </c>
      <c r="H130" s="9" t="s">
        <v>42</v>
      </c>
    </row>
    <row r="131" spans="1:8" x14ac:dyDescent="0.2">
      <c r="A131" s="16" t="s">
        <v>24</v>
      </c>
      <c r="B131" s="17">
        <f>SUM(B126:B130)</f>
        <v>765</v>
      </c>
      <c r="C131" s="17">
        <f>SUM(C126:C130)</f>
        <v>23.84</v>
      </c>
      <c r="D131" s="17">
        <f>SUM(D126:D130)</f>
        <v>26.23</v>
      </c>
      <c r="E131" s="17">
        <f>SUM(E126:E130)</f>
        <v>97.759999999999991</v>
      </c>
      <c r="F131" s="17">
        <f>SUM(F126:F130)</f>
        <v>733.79</v>
      </c>
      <c r="G131" s="2"/>
      <c r="H131" s="6"/>
    </row>
    <row r="132" spans="1:8" x14ac:dyDescent="0.2">
      <c r="A132" s="115" t="s">
        <v>245</v>
      </c>
      <c r="B132" s="116"/>
      <c r="C132" s="117"/>
      <c r="D132" s="117"/>
      <c r="E132" s="117"/>
      <c r="F132" s="117"/>
      <c r="G132" s="116"/>
      <c r="H132" s="118"/>
    </row>
    <row r="133" spans="1:8" s="69" customFormat="1" x14ac:dyDescent="0.25">
      <c r="A133" s="9" t="s">
        <v>203</v>
      </c>
      <c r="B133" s="72">
        <v>60</v>
      </c>
      <c r="C133" s="4">
        <v>7.65</v>
      </c>
      <c r="D133" s="4">
        <v>8.49</v>
      </c>
      <c r="E133" s="4">
        <v>22.6</v>
      </c>
      <c r="F133" s="4">
        <v>199.8</v>
      </c>
      <c r="G133" s="12" t="s">
        <v>204</v>
      </c>
      <c r="H133" s="9" t="s">
        <v>205</v>
      </c>
    </row>
    <row r="134" spans="1:8" x14ac:dyDescent="0.2">
      <c r="A134" s="9" t="s">
        <v>21</v>
      </c>
      <c r="B134" s="7">
        <v>215</v>
      </c>
      <c r="C134" s="7">
        <v>7.0000000000000007E-2</v>
      </c>
      <c r="D134" s="7">
        <v>0.02</v>
      </c>
      <c r="E134" s="7">
        <v>15</v>
      </c>
      <c r="F134" s="7">
        <v>60</v>
      </c>
      <c r="G134" s="7" t="s">
        <v>22</v>
      </c>
      <c r="H134" s="6" t="s">
        <v>23</v>
      </c>
    </row>
    <row r="135" spans="1:8" x14ac:dyDescent="0.2">
      <c r="A135" s="16" t="s">
        <v>24</v>
      </c>
      <c r="B135" s="2">
        <f>SUM(B133:B134)</f>
        <v>275</v>
      </c>
      <c r="C135" s="2">
        <f>SUM(C133:C134)</f>
        <v>7.7200000000000006</v>
      </c>
      <c r="D135" s="2">
        <f>SUM(D133:D134)</f>
        <v>8.51</v>
      </c>
      <c r="E135" s="2">
        <f>SUM(E133:E134)</f>
        <v>37.6</v>
      </c>
      <c r="F135" s="2">
        <f>SUM(F133:F134)</f>
        <v>259.8</v>
      </c>
      <c r="G135" s="2"/>
      <c r="H135" s="6"/>
    </row>
    <row r="136" spans="1:8" x14ac:dyDescent="0.2">
      <c r="A136" s="16" t="s">
        <v>187</v>
      </c>
      <c r="B136" s="2">
        <f>SUM(B131,B135)</f>
        <v>1040</v>
      </c>
      <c r="C136" s="2">
        <f>SUM(C131,C135)</f>
        <v>31.560000000000002</v>
      </c>
      <c r="D136" s="2">
        <f>SUM(D131,D135)</f>
        <v>34.74</v>
      </c>
      <c r="E136" s="2">
        <f>SUM(E131,E135)</f>
        <v>135.35999999999999</v>
      </c>
      <c r="F136" s="2">
        <f>SUM(F131,F135)</f>
        <v>993.58999999999992</v>
      </c>
      <c r="G136" s="2"/>
      <c r="H136" s="6"/>
    </row>
    <row r="137" spans="1:8" x14ac:dyDescent="0.2">
      <c r="A137" s="104" t="s">
        <v>83</v>
      </c>
      <c r="B137" s="104"/>
      <c r="C137" s="104"/>
      <c r="D137" s="104"/>
      <c r="E137" s="104"/>
      <c r="F137" s="104"/>
      <c r="G137" s="104"/>
      <c r="H137" s="104"/>
    </row>
    <row r="138" spans="1:8" x14ac:dyDescent="0.2">
      <c r="A138" s="103" t="s">
        <v>2</v>
      </c>
      <c r="B138" s="104" t="s">
        <v>178</v>
      </c>
      <c r="C138" s="104"/>
      <c r="D138" s="104"/>
      <c r="E138" s="104"/>
      <c r="F138" s="104"/>
      <c r="G138" s="103" t="s">
        <v>4</v>
      </c>
      <c r="H138" s="103" t="s">
        <v>5</v>
      </c>
    </row>
    <row r="139" spans="1:8" ht="11.45" customHeight="1" x14ac:dyDescent="0.2">
      <c r="A139" s="103"/>
      <c r="B139" s="2" t="s">
        <v>6</v>
      </c>
      <c r="C139" s="2" t="s">
        <v>7</v>
      </c>
      <c r="D139" s="2" t="s">
        <v>8</v>
      </c>
      <c r="E139" s="2" t="s">
        <v>9</v>
      </c>
      <c r="F139" s="2" t="s">
        <v>10</v>
      </c>
      <c r="G139" s="103"/>
      <c r="H139" s="103"/>
    </row>
    <row r="140" spans="1:8" x14ac:dyDescent="0.2">
      <c r="A140" s="109" t="s">
        <v>243</v>
      </c>
      <c r="B140" s="119"/>
      <c r="C140" s="119"/>
      <c r="D140" s="119"/>
      <c r="E140" s="119"/>
      <c r="F140" s="119"/>
      <c r="G140" s="110"/>
      <c r="H140" s="111"/>
    </row>
    <row r="141" spans="1:8" ht="12" customHeight="1" x14ac:dyDescent="0.2">
      <c r="A141" s="6" t="s">
        <v>26</v>
      </c>
      <c r="B141" s="5">
        <v>260</v>
      </c>
      <c r="C141" s="5">
        <v>1.51</v>
      </c>
      <c r="D141" s="5">
        <v>6.59</v>
      </c>
      <c r="E141" s="5">
        <v>7.99</v>
      </c>
      <c r="F141" s="5">
        <v>94.43</v>
      </c>
      <c r="G141" s="4" t="s">
        <v>244</v>
      </c>
      <c r="H141" s="20" t="s">
        <v>28</v>
      </c>
    </row>
    <row r="142" spans="1:8" x14ac:dyDescent="0.2">
      <c r="A142" s="3" t="s">
        <v>93</v>
      </c>
      <c r="B142" s="4">
        <v>100</v>
      </c>
      <c r="C142" s="4">
        <v>12.81</v>
      </c>
      <c r="D142" s="4">
        <v>14.46</v>
      </c>
      <c r="E142" s="4">
        <v>4.5</v>
      </c>
      <c r="F142" s="4">
        <v>210.7</v>
      </c>
      <c r="G142" s="7" t="s">
        <v>94</v>
      </c>
      <c r="H142" s="6" t="s">
        <v>95</v>
      </c>
    </row>
    <row r="143" spans="1:8" x14ac:dyDescent="0.2">
      <c r="A143" s="6" t="s">
        <v>63</v>
      </c>
      <c r="B143" s="7">
        <v>180</v>
      </c>
      <c r="C143" s="4">
        <v>6.62</v>
      </c>
      <c r="D143" s="4">
        <v>5.42</v>
      </c>
      <c r="E143" s="4">
        <v>31.73</v>
      </c>
      <c r="F143" s="4">
        <v>202.14</v>
      </c>
      <c r="G143" s="7" t="s">
        <v>64</v>
      </c>
      <c r="H143" s="6" t="s">
        <v>65</v>
      </c>
    </row>
    <row r="144" spans="1:8" s="69" customFormat="1" ht="10.5" customHeight="1" x14ac:dyDescent="0.25">
      <c r="A144" s="9" t="s">
        <v>21</v>
      </c>
      <c r="B144" s="15">
        <v>215</v>
      </c>
      <c r="C144" s="7">
        <v>7.0000000000000007E-2</v>
      </c>
      <c r="D144" s="7">
        <v>0.02</v>
      </c>
      <c r="E144" s="7">
        <v>15</v>
      </c>
      <c r="F144" s="7">
        <v>60</v>
      </c>
      <c r="G144" s="15" t="s">
        <v>22</v>
      </c>
      <c r="H144" s="63" t="s">
        <v>23</v>
      </c>
    </row>
    <row r="145" spans="1:8" x14ac:dyDescent="0.2">
      <c r="A145" s="3" t="s">
        <v>41</v>
      </c>
      <c r="B145" s="4">
        <v>20</v>
      </c>
      <c r="C145" s="87">
        <v>1.3</v>
      </c>
      <c r="D145" s="87">
        <v>0.2</v>
      </c>
      <c r="E145" s="87">
        <v>8.6</v>
      </c>
      <c r="F145" s="87">
        <v>43</v>
      </c>
      <c r="G145" s="26">
        <v>11</v>
      </c>
      <c r="H145" s="9" t="s">
        <v>42</v>
      </c>
    </row>
    <row r="146" spans="1:8" x14ac:dyDescent="0.2">
      <c r="A146" s="16" t="s">
        <v>24</v>
      </c>
      <c r="B146" s="17">
        <f>SUM(B141:B145)</f>
        <v>775</v>
      </c>
      <c r="C146" s="17">
        <f>SUM(C141:C145)</f>
        <v>22.310000000000002</v>
      </c>
      <c r="D146" s="17">
        <f>SUM(D141:D145)</f>
        <v>26.689999999999998</v>
      </c>
      <c r="E146" s="17">
        <f>SUM(E141:E145)</f>
        <v>67.819999999999993</v>
      </c>
      <c r="F146" s="17">
        <f>SUM(F141:F145)</f>
        <v>610.27</v>
      </c>
      <c r="G146" s="2"/>
      <c r="H146" s="6"/>
    </row>
    <row r="147" spans="1:8" x14ac:dyDescent="0.2">
      <c r="A147" s="115" t="s">
        <v>245</v>
      </c>
      <c r="B147" s="116"/>
      <c r="C147" s="117"/>
      <c r="D147" s="117"/>
      <c r="E147" s="117"/>
      <c r="F147" s="117"/>
      <c r="G147" s="116"/>
      <c r="H147" s="118"/>
    </row>
    <row r="148" spans="1:8" s="69" customFormat="1" x14ac:dyDescent="0.2">
      <c r="A148" s="45" t="s">
        <v>223</v>
      </c>
      <c r="B148" s="10">
        <v>60</v>
      </c>
      <c r="C148" s="11">
        <v>4.51</v>
      </c>
      <c r="D148" s="11">
        <v>4.13</v>
      </c>
      <c r="E148" s="11">
        <v>23.33</v>
      </c>
      <c r="F148" s="11">
        <v>146.88</v>
      </c>
      <c r="G148" s="70" t="s">
        <v>200</v>
      </c>
      <c r="H148" s="13" t="s">
        <v>201</v>
      </c>
    </row>
    <row r="149" spans="1:8" s="69" customFormat="1" ht="10.5" customHeight="1" x14ac:dyDescent="0.25">
      <c r="A149" s="9" t="s">
        <v>21</v>
      </c>
      <c r="B149" s="15">
        <v>215</v>
      </c>
      <c r="C149" s="15">
        <v>7.0000000000000007E-2</v>
      </c>
      <c r="D149" s="15">
        <v>0.02</v>
      </c>
      <c r="E149" s="15">
        <v>15</v>
      </c>
      <c r="F149" s="15">
        <v>60</v>
      </c>
      <c r="G149" s="15" t="s">
        <v>22</v>
      </c>
      <c r="H149" s="63" t="s">
        <v>23</v>
      </c>
    </row>
    <row r="150" spans="1:8" x14ac:dyDescent="0.2">
      <c r="A150" s="16" t="s">
        <v>24</v>
      </c>
      <c r="B150" s="2">
        <f>SUM(B148:B149)</f>
        <v>275</v>
      </c>
      <c r="C150" s="2">
        <f>SUM(C148:C149)</f>
        <v>4.58</v>
      </c>
      <c r="D150" s="2">
        <f>SUM(D148:D149)</f>
        <v>4.1499999999999995</v>
      </c>
      <c r="E150" s="2">
        <f>SUM(E148:E149)</f>
        <v>38.33</v>
      </c>
      <c r="F150" s="2">
        <f>SUM(F148:F149)</f>
        <v>206.88</v>
      </c>
      <c r="G150" s="2"/>
      <c r="H150" s="6"/>
    </row>
    <row r="151" spans="1:8" x14ac:dyDescent="0.2">
      <c r="A151" s="16" t="s">
        <v>187</v>
      </c>
      <c r="B151" s="2">
        <f>SUM(B146,B150)</f>
        <v>1050</v>
      </c>
      <c r="C151" s="2">
        <f>SUM(C146,C150)</f>
        <v>26.89</v>
      </c>
      <c r="D151" s="2">
        <f>SUM(D146,D150)</f>
        <v>30.839999999999996</v>
      </c>
      <c r="E151" s="2">
        <f>SUM(E146,E150)</f>
        <v>106.14999999999999</v>
      </c>
      <c r="F151" s="2">
        <f>SUM(F146,F150)</f>
        <v>817.15</v>
      </c>
      <c r="G151" s="2"/>
      <c r="H151" s="6"/>
    </row>
    <row r="152" spans="1:8" x14ac:dyDescent="0.2">
      <c r="A152" s="104" t="s">
        <v>101</v>
      </c>
      <c r="B152" s="104"/>
      <c r="C152" s="104"/>
      <c r="D152" s="104"/>
      <c r="E152" s="104"/>
      <c r="F152" s="104"/>
      <c r="G152" s="104"/>
      <c r="H152" s="104"/>
    </row>
    <row r="153" spans="1:8" x14ac:dyDescent="0.2">
      <c r="A153" s="103" t="s">
        <v>2</v>
      </c>
      <c r="B153" s="104" t="s">
        <v>178</v>
      </c>
      <c r="C153" s="104"/>
      <c r="D153" s="104"/>
      <c r="E153" s="104"/>
      <c r="F153" s="104"/>
      <c r="G153" s="103" t="s">
        <v>4</v>
      </c>
      <c r="H153" s="103" t="s">
        <v>5</v>
      </c>
    </row>
    <row r="154" spans="1:8" ht="11.45" customHeight="1" x14ac:dyDescent="0.2">
      <c r="A154" s="103"/>
      <c r="B154" s="2" t="s">
        <v>6</v>
      </c>
      <c r="C154" s="2" t="s">
        <v>7</v>
      </c>
      <c r="D154" s="2" t="s">
        <v>8</v>
      </c>
      <c r="E154" s="2" t="s">
        <v>9</v>
      </c>
      <c r="F154" s="2" t="s">
        <v>10</v>
      </c>
      <c r="G154" s="103"/>
      <c r="H154" s="103"/>
    </row>
    <row r="155" spans="1:8" x14ac:dyDescent="0.2">
      <c r="A155" s="109" t="s">
        <v>243</v>
      </c>
      <c r="B155" s="119"/>
      <c r="C155" s="119"/>
      <c r="D155" s="119"/>
      <c r="E155" s="119"/>
      <c r="F155" s="119"/>
      <c r="G155" s="110"/>
      <c r="H155" s="111"/>
    </row>
    <row r="156" spans="1:8" ht="12.75" customHeight="1" x14ac:dyDescent="0.2">
      <c r="A156" s="6" t="s">
        <v>166</v>
      </c>
      <c r="B156" s="18">
        <v>250</v>
      </c>
      <c r="C156" s="11">
        <v>1.97</v>
      </c>
      <c r="D156" s="11">
        <v>2.71</v>
      </c>
      <c r="E156" s="11">
        <v>12.11</v>
      </c>
      <c r="F156" s="11">
        <v>85.75</v>
      </c>
      <c r="G156" s="19">
        <v>101</v>
      </c>
      <c r="H156" s="31" t="s">
        <v>167</v>
      </c>
    </row>
    <row r="157" spans="1:8" ht="12" customHeight="1" x14ac:dyDescent="0.2">
      <c r="A157" s="6" t="s">
        <v>168</v>
      </c>
      <c r="B157" s="10">
        <v>100</v>
      </c>
      <c r="C157" s="11">
        <v>17.600000000000001</v>
      </c>
      <c r="D157" s="11">
        <v>7.25</v>
      </c>
      <c r="E157" s="11">
        <v>13</v>
      </c>
      <c r="F157" s="11">
        <v>191.6</v>
      </c>
      <c r="G157" s="19" t="s">
        <v>169</v>
      </c>
      <c r="H157" s="9" t="s">
        <v>170</v>
      </c>
    </row>
    <row r="158" spans="1:8" ht="11.25" customHeight="1" x14ac:dyDescent="0.2">
      <c r="A158" s="9" t="s">
        <v>35</v>
      </c>
      <c r="B158" s="7">
        <v>180</v>
      </c>
      <c r="C158" s="36">
        <v>3.67</v>
      </c>
      <c r="D158" s="36">
        <v>5.76</v>
      </c>
      <c r="E158" s="36">
        <v>24.53</v>
      </c>
      <c r="F158" s="36">
        <v>164.7</v>
      </c>
      <c r="G158" s="7" t="s">
        <v>36</v>
      </c>
      <c r="H158" s="9" t="s">
        <v>37</v>
      </c>
    </row>
    <row r="159" spans="1:8" s="69" customFormat="1" ht="10.5" customHeight="1" x14ac:dyDescent="0.25">
      <c r="A159" s="9" t="s">
        <v>21</v>
      </c>
      <c r="B159" s="15">
        <v>215</v>
      </c>
      <c r="C159" s="7">
        <v>7.0000000000000007E-2</v>
      </c>
      <c r="D159" s="7">
        <v>0.02</v>
      </c>
      <c r="E159" s="7">
        <v>15</v>
      </c>
      <c r="F159" s="7">
        <v>60</v>
      </c>
      <c r="G159" s="15" t="s">
        <v>22</v>
      </c>
      <c r="H159" s="63" t="s">
        <v>23</v>
      </c>
    </row>
    <row r="160" spans="1:8" x14ac:dyDescent="0.2">
      <c r="A160" s="3" t="s">
        <v>41</v>
      </c>
      <c r="B160" s="4">
        <v>20</v>
      </c>
      <c r="C160" s="87">
        <v>1.3</v>
      </c>
      <c r="D160" s="87">
        <v>0.2</v>
      </c>
      <c r="E160" s="87">
        <v>8.6</v>
      </c>
      <c r="F160" s="87">
        <v>43</v>
      </c>
      <c r="G160" s="26">
        <v>11</v>
      </c>
      <c r="H160" s="9" t="s">
        <v>42</v>
      </c>
    </row>
    <row r="161" spans="1:8" x14ac:dyDescent="0.2">
      <c r="A161" s="16" t="s">
        <v>24</v>
      </c>
      <c r="B161" s="17">
        <f>SUM(B156:B160)</f>
        <v>765</v>
      </c>
      <c r="C161" s="17">
        <f>SUM(C156:C160)</f>
        <v>24.610000000000003</v>
      </c>
      <c r="D161" s="17">
        <f>SUM(D156:D160)</f>
        <v>15.94</v>
      </c>
      <c r="E161" s="17">
        <f>SUM(E156:E160)</f>
        <v>73.239999999999995</v>
      </c>
      <c r="F161" s="17">
        <f>SUM(F156:F160)</f>
        <v>545.04999999999995</v>
      </c>
      <c r="G161" s="2"/>
      <c r="H161" s="6"/>
    </row>
    <row r="162" spans="1:8" x14ac:dyDescent="0.2">
      <c r="A162" s="115" t="s">
        <v>245</v>
      </c>
      <c r="B162" s="116"/>
      <c r="C162" s="117"/>
      <c r="D162" s="117"/>
      <c r="E162" s="117"/>
      <c r="F162" s="117"/>
      <c r="G162" s="116"/>
      <c r="H162" s="118"/>
    </row>
    <row r="163" spans="1:8" s="69" customFormat="1" x14ac:dyDescent="0.2">
      <c r="A163" s="6" t="s">
        <v>227</v>
      </c>
      <c r="B163" s="28">
        <v>50</v>
      </c>
      <c r="C163" s="11">
        <v>4.18</v>
      </c>
      <c r="D163" s="11">
        <v>1.6</v>
      </c>
      <c r="E163" s="11">
        <v>22.42</v>
      </c>
      <c r="F163" s="11">
        <v>120.83</v>
      </c>
      <c r="G163" s="12" t="s">
        <v>228</v>
      </c>
      <c r="H163" s="31" t="s">
        <v>229</v>
      </c>
    </row>
    <row r="164" spans="1:8" s="69" customFormat="1" ht="10.5" customHeight="1" x14ac:dyDescent="0.25">
      <c r="A164" s="9" t="s">
        <v>21</v>
      </c>
      <c r="B164" s="15">
        <v>215</v>
      </c>
      <c r="C164" s="15">
        <v>7.0000000000000007E-2</v>
      </c>
      <c r="D164" s="15">
        <v>0.02</v>
      </c>
      <c r="E164" s="15">
        <v>15</v>
      </c>
      <c r="F164" s="15">
        <v>60</v>
      </c>
      <c r="G164" s="15" t="s">
        <v>22</v>
      </c>
      <c r="H164" s="63" t="s">
        <v>23</v>
      </c>
    </row>
    <row r="165" spans="1:8" x14ac:dyDescent="0.2">
      <c r="A165" s="16" t="s">
        <v>24</v>
      </c>
      <c r="B165" s="2">
        <f>SUM(B163:B164)</f>
        <v>265</v>
      </c>
      <c r="C165" s="2">
        <f>SUM(C163:C164)</f>
        <v>4.25</v>
      </c>
      <c r="D165" s="2">
        <f>SUM(D163:D164)</f>
        <v>1.62</v>
      </c>
      <c r="E165" s="2">
        <f>SUM(E163:E164)</f>
        <v>37.42</v>
      </c>
      <c r="F165" s="2">
        <f>SUM(F163:F164)</f>
        <v>180.82999999999998</v>
      </c>
      <c r="G165" s="2"/>
      <c r="H165" s="6"/>
    </row>
    <row r="166" spans="1:8" x14ac:dyDescent="0.2">
      <c r="A166" s="16" t="s">
        <v>187</v>
      </c>
      <c r="B166" s="2">
        <f>SUM(B161,B165)</f>
        <v>1030</v>
      </c>
      <c r="C166" s="2">
        <f>SUM(C161,C165)</f>
        <v>28.860000000000003</v>
      </c>
      <c r="D166" s="2">
        <f>SUM(D161,D165)</f>
        <v>17.559999999999999</v>
      </c>
      <c r="E166" s="2">
        <f>SUM(E161,E165)</f>
        <v>110.66</v>
      </c>
      <c r="F166" s="2">
        <f>SUM(F161,F165)</f>
        <v>725.87999999999988</v>
      </c>
      <c r="G166" s="2"/>
      <c r="H166" s="6"/>
    </row>
    <row r="167" spans="1:8" x14ac:dyDescent="0.2">
      <c r="A167" s="104" t="s">
        <v>112</v>
      </c>
      <c r="B167" s="104"/>
      <c r="C167" s="104"/>
      <c r="D167" s="104"/>
      <c r="E167" s="104"/>
      <c r="F167" s="104"/>
      <c r="G167" s="104"/>
      <c r="H167" s="104"/>
    </row>
    <row r="168" spans="1:8" x14ac:dyDescent="0.2">
      <c r="A168" s="103" t="s">
        <v>2</v>
      </c>
      <c r="B168" s="104" t="s">
        <v>178</v>
      </c>
      <c r="C168" s="104"/>
      <c r="D168" s="104"/>
      <c r="E168" s="104"/>
      <c r="F168" s="104"/>
      <c r="G168" s="103" t="s">
        <v>4</v>
      </c>
      <c r="H168" s="103" t="s">
        <v>5</v>
      </c>
    </row>
    <row r="169" spans="1:8" ht="11.45" customHeight="1" x14ac:dyDescent="0.2">
      <c r="A169" s="103"/>
      <c r="B169" s="2" t="s">
        <v>6</v>
      </c>
      <c r="C169" s="2" t="s">
        <v>7</v>
      </c>
      <c r="D169" s="2" t="s">
        <v>8</v>
      </c>
      <c r="E169" s="2" t="s">
        <v>9</v>
      </c>
      <c r="F169" s="2" t="s">
        <v>10</v>
      </c>
      <c r="G169" s="103"/>
      <c r="H169" s="103"/>
    </row>
    <row r="170" spans="1:8" x14ac:dyDescent="0.2">
      <c r="A170" s="109" t="s">
        <v>243</v>
      </c>
      <c r="B170" s="119"/>
      <c r="C170" s="119"/>
      <c r="D170" s="119"/>
      <c r="E170" s="119"/>
      <c r="F170" s="119"/>
      <c r="G170" s="110"/>
      <c r="H170" s="111"/>
    </row>
    <row r="171" spans="1:8" x14ac:dyDescent="0.2">
      <c r="A171" s="6" t="s">
        <v>175</v>
      </c>
      <c r="B171" s="4">
        <v>260</v>
      </c>
      <c r="C171" s="30">
        <v>2</v>
      </c>
      <c r="D171" s="30">
        <v>6.59</v>
      </c>
      <c r="E171" s="30">
        <v>10.45</v>
      </c>
      <c r="F171" s="30">
        <v>108.33</v>
      </c>
      <c r="G171" s="4" t="s">
        <v>253</v>
      </c>
      <c r="H171" s="9" t="s">
        <v>177</v>
      </c>
    </row>
    <row r="172" spans="1:8" x14ac:dyDescent="0.2">
      <c r="A172" s="9" t="s">
        <v>113</v>
      </c>
      <c r="B172" s="28">
        <v>100</v>
      </c>
      <c r="C172" s="11">
        <v>12.2</v>
      </c>
      <c r="D172" s="11">
        <v>7.76</v>
      </c>
      <c r="E172" s="11">
        <v>14.54</v>
      </c>
      <c r="F172" s="11">
        <v>177.6</v>
      </c>
      <c r="G172" s="12" t="s">
        <v>114</v>
      </c>
      <c r="H172" s="31" t="s">
        <v>115</v>
      </c>
    </row>
    <row r="173" spans="1:8" x14ac:dyDescent="0.2">
      <c r="A173" s="6" t="s">
        <v>116</v>
      </c>
      <c r="B173" s="5">
        <v>180</v>
      </c>
      <c r="C173" s="37">
        <v>4.0999999999999996</v>
      </c>
      <c r="D173" s="37">
        <v>13.3</v>
      </c>
      <c r="E173" s="37">
        <v>15.37</v>
      </c>
      <c r="F173" s="37">
        <v>196.2</v>
      </c>
      <c r="G173" s="7" t="s">
        <v>117</v>
      </c>
      <c r="H173" s="21" t="s">
        <v>118</v>
      </c>
    </row>
    <row r="174" spans="1:8" s="69" customFormat="1" ht="10.5" customHeight="1" x14ac:dyDescent="0.25">
      <c r="A174" s="9" t="s">
        <v>21</v>
      </c>
      <c r="B174" s="15">
        <v>215</v>
      </c>
      <c r="C174" s="7">
        <v>7.0000000000000007E-2</v>
      </c>
      <c r="D174" s="7">
        <v>0.02</v>
      </c>
      <c r="E174" s="7">
        <v>15</v>
      </c>
      <c r="F174" s="7">
        <v>60</v>
      </c>
      <c r="G174" s="15" t="s">
        <v>22</v>
      </c>
      <c r="H174" s="63" t="s">
        <v>23</v>
      </c>
    </row>
    <row r="175" spans="1:8" x14ac:dyDescent="0.2">
      <c r="A175" s="3" t="s">
        <v>41</v>
      </c>
      <c r="B175" s="4">
        <v>20</v>
      </c>
      <c r="C175" s="87">
        <v>1.3</v>
      </c>
      <c r="D175" s="87">
        <v>0.2</v>
      </c>
      <c r="E175" s="87">
        <v>8.6</v>
      </c>
      <c r="F175" s="87">
        <v>43</v>
      </c>
      <c r="G175" s="26">
        <v>11</v>
      </c>
      <c r="H175" s="9" t="s">
        <v>42</v>
      </c>
    </row>
    <row r="176" spans="1:8" x14ac:dyDescent="0.2">
      <c r="A176" s="16" t="s">
        <v>24</v>
      </c>
      <c r="B176" s="17">
        <f>SUM(B171:B175)</f>
        <v>775</v>
      </c>
      <c r="C176" s="17">
        <f>SUM(C171:C175)</f>
        <v>19.669999999999998</v>
      </c>
      <c r="D176" s="17">
        <f>SUM(D171:D175)</f>
        <v>27.869999999999997</v>
      </c>
      <c r="E176" s="17">
        <f>SUM(E171:E175)</f>
        <v>63.96</v>
      </c>
      <c r="F176" s="17">
        <f>SUM(F171:F175)</f>
        <v>585.13</v>
      </c>
      <c r="G176" s="2"/>
      <c r="H176" s="6"/>
    </row>
    <row r="177" spans="1:256" x14ac:dyDescent="0.2">
      <c r="A177" s="115" t="s">
        <v>245</v>
      </c>
      <c r="B177" s="116"/>
      <c r="C177" s="117"/>
      <c r="D177" s="117"/>
      <c r="E177" s="117"/>
      <c r="F177" s="117"/>
      <c r="G177" s="116"/>
      <c r="H177" s="118"/>
    </row>
    <row r="178" spans="1:256" x14ac:dyDescent="0.2">
      <c r="A178" s="66" t="s">
        <v>220</v>
      </c>
      <c r="B178" s="67">
        <v>50</v>
      </c>
      <c r="C178" s="11">
        <v>3.3</v>
      </c>
      <c r="D178" s="11">
        <v>7.18</v>
      </c>
      <c r="E178" s="11">
        <v>20.56</v>
      </c>
      <c r="F178" s="11">
        <v>160</v>
      </c>
      <c r="G178" s="68" t="s">
        <v>221</v>
      </c>
      <c r="H178" s="31" t="s">
        <v>222</v>
      </c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52"/>
      <c r="IM178" s="52"/>
      <c r="IN178" s="52"/>
      <c r="IO178" s="52"/>
      <c r="IP178" s="52"/>
      <c r="IQ178" s="52"/>
      <c r="IR178" s="52"/>
      <c r="IS178" s="52"/>
      <c r="IT178" s="52"/>
      <c r="IU178" s="52"/>
      <c r="IV178" s="52"/>
    </row>
    <row r="179" spans="1:256" s="69" customFormat="1" ht="10.5" customHeight="1" x14ac:dyDescent="0.25">
      <c r="A179" s="9" t="s">
        <v>21</v>
      </c>
      <c r="B179" s="15">
        <v>215</v>
      </c>
      <c r="C179" s="15">
        <v>7.0000000000000007E-2</v>
      </c>
      <c r="D179" s="15">
        <v>0.02</v>
      </c>
      <c r="E179" s="15">
        <v>15</v>
      </c>
      <c r="F179" s="15">
        <v>60</v>
      </c>
      <c r="G179" s="15" t="s">
        <v>22</v>
      </c>
      <c r="H179" s="63" t="s">
        <v>23</v>
      </c>
    </row>
    <row r="180" spans="1:256" x14ac:dyDescent="0.2">
      <c r="A180" s="16" t="s">
        <v>24</v>
      </c>
      <c r="B180" s="2">
        <f>SUM(B178:B179)</f>
        <v>265</v>
      </c>
      <c r="C180" s="2">
        <f>SUM(C178:C179)</f>
        <v>3.3699999999999997</v>
      </c>
      <c r="D180" s="2">
        <f>SUM(D178:D179)</f>
        <v>7.1999999999999993</v>
      </c>
      <c r="E180" s="2">
        <f>SUM(E178:E179)</f>
        <v>35.56</v>
      </c>
      <c r="F180" s="2">
        <f>SUM(F178:F179)</f>
        <v>220</v>
      </c>
      <c r="G180" s="2"/>
      <c r="H180" s="6"/>
    </row>
    <row r="181" spans="1:256" x14ac:dyDescent="0.2">
      <c r="A181" s="16" t="s">
        <v>187</v>
      </c>
      <c r="B181" s="2">
        <f>SUM(B176,B180)</f>
        <v>1040</v>
      </c>
      <c r="C181" s="2">
        <f>SUM(C176,C180)</f>
        <v>23.04</v>
      </c>
      <c r="D181" s="2">
        <f>SUM(D176,D180)</f>
        <v>35.069999999999993</v>
      </c>
      <c r="E181" s="2">
        <f>SUM(E176,E180)</f>
        <v>99.52000000000001</v>
      </c>
      <c r="F181" s="2">
        <f>SUM(F176,F180)</f>
        <v>805.13</v>
      </c>
      <c r="G181" s="2"/>
      <c r="H181" s="6"/>
    </row>
  </sheetData>
  <mergeCells count="85">
    <mergeCell ref="A4:H4"/>
    <mergeCell ref="A1:H1"/>
    <mergeCell ref="A2:A3"/>
    <mergeCell ref="B2:F2"/>
    <mergeCell ref="G2:G3"/>
    <mergeCell ref="H2:H3"/>
    <mergeCell ref="A11:H11"/>
    <mergeCell ref="A16:H16"/>
    <mergeCell ref="A17:A18"/>
    <mergeCell ref="B17:F17"/>
    <mergeCell ref="G17:G18"/>
    <mergeCell ref="H17:H18"/>
    <mergeCell ref="A19:H19"/>
    <mergeCell ref="A26:H26"/>
    <mergeCell ref="A31:H31"/>
    <mergeCell ref="A32:A33"/>
    <mergeCell ref="B32:F32"/>
    <mergeCell ref="G32:G33"/>
    <mergeCell ref="H32:H33"/>
    <mergeCell ref="A34:H34"/>
    <mergeCell ref="A41:H41"/>
    <mergeCell ref="A46:H46"/>
    <mergeCell ref="A47:A48"/>
    <mergeCell ref="B47:F47"/>
    <mergeCell ref="G47:G48"/>
    <mergeCell ref="H47:H48"/>
    <mergeCell ref="A49:H49"/>
    <mergeCell ref="A56:H56"/>
    <mergeCell ref="A61:H61"/>
    <mergeCell ref="A62:A63"/>
    <mergeCell ref="B62:F62"/>
    <mergeCell ref="G62:G63"/>
    <mergeCell ref="H62:H63"/>
    <mergeCell ref="A64:H64"/>
    <mergeCell ref="A71:H71"/>
    <mergeCell ref="A76:H76"/>
    <mergeCell ref="A77:A78"/>
    <mergeCell ref="B77:F77"/>
    <mergeCell ref="G77:G78"/>
    <mergeCell ref="H77:H78"/>
    <mergeCell ref="A79:H79"/>
    <mergeCell ref="A86:H86"/>
    <mergeCell ref="A91:H91"/>
    <mergeCell ref="A92:H92"/>
    <mergeCell ref="A93:A94"/>
    <mergeCell ref="B93:F93"/>
    <mergeCell ref="G93:G94"/>
    <mergeCell ref="H93:H94"/>
    <mergeCell ref="A95:H95"/>
    <mergeCell ref="A102:H102"/>
    <mergeCell ref="A107:H107"/>
    <mergeCell ref="A108:A109"/>
    <mergeCell ref="B108:F108"/>
    <mergeCell ref="G108:G109"/>
    <mergeCell ref="H108:H109"/>
    <mergeCell ref="A110:H110"/>
    <mergeCell ref="A117:H117"/>
    <mergeCell ref="A122:H122"/>
    <mergeCell ref="A123:A124"/>
    <mergeCell ref="B123:F123"/>
    <mergeCell ref="G123:G124"/>
    <mergeCell ref="H123:H124"/>
    <mergeCell ref="A125:H125"/>
    <mergeCell ref="A132:H132"/>
    <mergeCell ref="A137:H137"/>
    <mergeCell ref="A138:A139"/>
    <mergeCell ref="B138:F138"/>
    <mergeCell ref="G138:G139"/>
    <mergeCell ref="H138:H139"/>
    <mergeCell ref="A140:H140"/>
    <mergeCell ref="A147:H147"/>
    <mergeCell ref="A152:H152"/>
    <mergeCell ref="A153:A154"/>
    <mergeCell ref="B153:F153"/>
    <mergeCell ref="G153:G154"/>
    <mergeCell ref="H153:H154"/>
    <mergeCell ref="A170:H170"/>
    <mergeCell ref="A177:H177"/>
    <mergeCell ref="A155:H155"/>
    <mergeCell ref="A162:H162"/>
    <mergeCell ref="A167:H167"/>
    <mergeCell ref="A168:A169"/>
    <mergeCell ref="B168:F168"/>
    <mergeCell ref="G168:G169"/>
    <mergeCell ref="H168:H169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5020-30AA-4788-BF89-A8201E0A55C1}">
  <dimension ref="A1:IT169"/>
  <sheetViews>
    <sheetView zoomScale="130" zoomScaleNormal="130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Q23" sqref="Q23"/>
    </sheetView>
  </sheetViews>
  <sheetFormatPr defaultRowHeight="11.25" x14ac:dyDescent="0.2"/>
  <cols>
    <col min="1" max="1" width="32.7109375" style="1" customWidth="1"/>
    <col min="2" max="2" width="7.7109375" style="1" customWidth="1"/>
    <col min="3" max="3" width="8" style="1" customWidth="1"/>
    <col min="4" max="4" width="8.140625" style="1" customWidth="1"/>
    <col min="5" max="5" width="9.42578125" style="1" customWidth="1"/>
    <col min="6" max="11" width="7.7109375" style="1" customWidth="1"/>
    <col min="12" max="12" width="8.42578125" style="1" customWidth="1"/>
    <col min="13" max="13" width="17.28515625" style="1" customWidth="1"/>
    <col min="14" max="254" width="9.140625" style="1"/>
    <col min="255" max="255" width="32.7109375" style="1" customWidth="1"/>
    <col min="256" max="256" width="7.7109375" style="1" customWidth="1"/>
    <col min="257" max="257" width="8" style="1" customWidth="1"/>
    <col min="258" max="258" width="8.140625" style="1" customWidth="1"/>
    <col min="259" max="259" width="9.42578125" style="1" customWidth="1"/>
    <col min="260" max="265" width="7.7109375" style="1" customWidth="1"/>
    <col min="266" max="266" width="8.42578125" style="1" customWidth="1"/>
    <col min="267" max="267" width="17.28515625" style="1" customWidth="1"/>
    <col min="268" max="510" width="9.140625" style="1"/>
    <col min="511" max="511" width="32.7109375" style="1" customWidth="1"/>
    <col min="512" max="512" width="7.7109375" style="1" customWidth="1"/>
    <col min="513" max="513" width="8" style="1" customWidth="1"/>
    <col min="514" max="514" width="8.140625" style="1" customWidth="1"/>
    <col min="515" max="515" width="9.42578125" style="1" customWidth="1"/>
    <col min="516" max="521" width="7.7109375" style="1" customWidth="1"/>
    <col min="522" max="522" width="8.42578125" style="1" customWidth="1"/>
    <col min="523" max="523" width="17.28515625" style="1" customWidth="1"/>
    <col min="524" max="766" width="9.140625" style="1"/>
    <col min="767" max="767" width="32.7109375" style="1" customWidth="1"/>
    <col min="768" max="768" width="7.7109375" style="1" customWidth="1"/>
    <col min="769" max="769" width="8" style="1" customWidth="1"/>
    <col min="770" max="770" width="8.140625" style="1" customWidth="1"/>
    <col min="771" max="771" width="9.42578125" style="1" customWidth="1"/>
    <col min="772" max="777" width="7.7109375" style="1" customWidth="1"/>
    <col min="778" max="778" width="8.42578125" style="1" customWidth="1"/>
    <col min="779" max="779" width="17.28515625" style="1" customWidth="1"/>
    <col min="780" max="1022" width="9.140625" style="1"/>
    <col min="1023" max="1023" width="32.7109375" style="1" customWidth="1"/>
    <col min="1024" max="1024" width="7.7109375" style="1" customWidth="1"/>
    <col min="1025" max="1025" width="8" style="1" customWidth="1"/>
    <col min="1026" max="1026" width="8.140625" style="1" customWidth="1"/>
    <col min="1027" max="1027" width="9.42578125" style="1" customWidth="1"/>
    <col min="1028" max="1033" width="7.7109375" style="1" customWidth="1"/>
    <col min="1034" max="1034" width="8.42578125" style="1" customWidth="1"/>
    <col min="1035" max="1035" width="17.28515625" style="1" customWidth="1"/>
    <col min="1036" max="1278" width="9.140625" style="1"/>
    <col min="1279" max="1279" width="32.7109375" style="1" customWidth="1"/>
    <col min="1280" max="1280" width="7.7109375" style="1" customWidth="1"/>
    <col min="1281" max="1281" width="8" style="1" customWidth="1"/>
    <col min="1282" max="1282" width="8.140625" style="1" customWidth="1"/>
    <col min="1283" max="1283" width="9.42578125" style="1" customWidth="1"/>
    <col min="1284" max="1289" width="7.7109375" style="1" customWidth="1"/>
    <col min="1290" max="1290" width="8.42578125" style="1" customWidth="1"/>
    <col min="1291" max="1291" width="17.28515625" style="1" customWidth="1"/>
    <col min="1292" max="1534" width="9.140625" style="1"/>
    <col min="1535" max="1535" width="32.7109375" style="1" customWidth="1"/>
    <col min="1536" max="1536" width="7.7109375" style="1" customWidth="1"/>
    <col min="1537" max="1537" width="8" style="1" customWidth="1"/>
    <col min="1538" max="1538" width="8.140625" style="1" customWidth="1"/>
    <col min="1539" max="1539" width="9.42578125" style="1" customWidth="1"/>
    <col min="1540" max="1545" width="7.7109375" style="1" customWidth="1"/>
    <col min="1546" max="1546" width="8.42578125" style="1" customWidth="1"/>
    <col min="1547" max="1547" width="17.28515625" style="1" customWidth="1"/>
    <col min="1548" max="1790" width="9.140625" style="1"/>
    <col min="1791" max="1791" width="32.7109375" style="1" customWidth="1"/>
    <col min="1792" max="1792" width="7.7109375" style="1" customWidth="1"/>
    <col min="1793" max="1793" width="8" style="1" customWidth="1"/>
    <col min="1794" max="1794" width="8.140625" style="1" customWidth="1"/>
    <col min="1795" max="1795" width="9.42578125" style="1" customWidth="1"/>
    <col min="1796" max="1801" width="7.7109375" style="1" customWidth="1"/>
    <col min="1802" max="1802" width="8.42578125" style="1" customWidth="1"/>
    <col min="1803" max="1803" width="17.28515625" style="1" customWidth="1"/>
    <col min="1804" max="2046" width="9.140625" style="1"/>
    <col min="2047" max="2047" width="32.7109375" style="1" customWidth="1"/>
    <col min="2048" max="2048" width="7.7109375" style="1" customWidth="1"/>
    <col min="2049" max="2049" width="8" style="1" customWidth="1"/>
    <col min="2050" max="2050" width="8.140625" style="1" customWidth="1"/>
    <col min="2051" max="2051" width="9.42578125" style="1" customWidth="1"/>
    <col min="2052" max="2057" width="7.7109375" style="1" customWidth="1"/>
    <col min="2058" max="2058" width="8.42578125" style="1" customWidth="1"/>
    <col min="2059" max="2059" width="17.28515625" style="1" customWidth="1"/>
    <col min="2060" max="2302" width="9.140625" style="1"/>
    <col min="2303" max="2303" width="32.7109375" style="1" customWidth="1"/>
    <col min="2304" max="2304" width="7.7109375" style="1" customWidth="1"/>
    <col min="2305" max="2305" width="8" style="1" customWidth="1"/>
    <col min="2306" max="2306" width="8.140625" style="1" customWidth="1"/>
    <col min="2307" max="2307" width="9.42578125" style="1" customWidth="1"/>
    <col min="2308" max="2313" width="7.7109375" style="1" customWidth="1"/>
    <col min="2314" max="2314" width="8.42578125" style="1" customWidth="1"/>
    <col min="2315" max="2315" width="17.28515625" style="1" customWidth="1"/>
    <col min="2316" max="2558" width="9.140625" style="1"/>
    <col min="2559" max="2559" width="32.7109375" style="1" customWidth="1"/>
    <col min="2560" max="2560" width="7.7109375" style="1" customWidth="1"/>
    <col min="2561" max="2561" width="8" style="1" customWidth="1"/>
    <col min="2562" max="2562" width="8.140625" style="1" customWidth="1"/>
    <col min="2563" max="2563" width="9.42578125" style="1" customWidth="1"/>
    <col min="2564" max="2569" width="7.7109375" style="1" customWidth="1"/>
    <col min="2570" max="2570" width="8.42578125" style="1" customWidth="1"/>
    <col min="2571" max="2571" width="17.28515625" style="1" customWidth="1"/>
    <col min="2572" max="2814" width="9.140625" style="1"/>
    <col min="2815" max="2815" width="32.7109375" style="1" customWidth="1"/>
    <col min="2816" max="2816" width="7.7109375" style="1" customWidth="1"/>
    <col min="2817" max="2817" width="8" style="1" customWidth="1"/>
    <col min="2818" max="2818" width="8.140625" style="1" customWidth="1"/>
    <col min="2819" max="2819" width="9.42578125" style="1" customWidth="1"/>
    <col min="2820" max="2825" width="7.7109375" style="1" customWidth="1"/>
    <col min="2826" max="2826" width="8.42578125" style="1" customWidth="1"/>
    <col min="2827" max="2827" width="17.28515625" style="1" customWidth="1"/>
    <col min="2828" max="3070" width="9.140625" style="1"/>
    <col min="3071" max="3071" width="32.7109375" style="1" customWidth="1"/>
    <col min="3072" max="3072" width="7.7109375" style="1" customWidth="1"/>
    <col min="3073" max="3073" width="8" style="1" customWidth="1"/>
    <col min="3074" max="3074" width="8.140625" style="1" customWidth="1"/>
    <col min="3075" max="3075" width="9.42578125" style="1" customWidth="1"/>
    <col min="3076" max="3081" width="7.7109375" style="1" customWidth="1"/>
    <col min="3082" max="3082" width="8.42578125" style="1" customWidth="1"/>
    <col min="3083" max="3083" width="17.28515625" style="1" customWidth="1"/>
    <col min="3084" max="3326" width="9.140625" style="1"/>
    <col min="3327" max="3327" width="32.7109375" style="1" customWidth="1"/>
    <col min="3328" max="3328" width="7.7109375" style="1" customWidth="1"/>
    <col min="3329" max="3329" width="8" style="1" customWidth="1"/>
    <col min="3330" max="3330" width="8.140625" style="1" customWidth="1"/>
    <col min="3331" max="3331" width="9.42578125" style="1" customWidth="1"/>
    <col min="3332" max="3337" width="7.7109375" style="1" customWidth="1"/>
    <col min="3338" max="3338" width="8.42578125" style="1" customWidth="1"/>
    <col min="3339" max="3339" width="17.28515625" style="1" customWidth="1"/>
    <col min="3340" max="3582" width="9.140625" style="1"/>
    <col min="3583" max="3583" width="32.7109375" style="1" customWidth="1"/>
    <col min="3584" max="3584" width="7.7109375" style="1" customWidth="1"/>
    <col min="3585" max="3585" width="8" style="1" customWidth="1"/>
    <col min="3586" max="3586" width="8.140625" style="1" customWidth="1"/>
    <col min="3587" max="3587" width="9.42578125" style="1" customWidth="1"/>
    <col min="3588" max="3593" width="7.7109375" style="1" customWidth="1"/>
    <col min="3594" max="3594" width="8.42578125" style="1" customWidth="1"/>
    <col min="3595" max="3595" width="17.28515625" style="1" customWidth="1"/>
    <col min="3596" max="3838" width="9.140625" style="1"/>
    <col min="3839" max="3839" width="32.7109375" style="1" customWidth="1"/>
    <col min="3840" max="3840" width="7.7109375" style="1" customWidth="1"/>
    <col min="3841" max="3841" width="8" style="1" customWidth="1"/>
    <col min="3842" max="3842" width="8.140625" style="1" customWidth="1"/>
    <col min="3843" max="3843" width="9.42578125" style="1" customWidth="1"/>
    <col min="3844" max="3849" width="7.7109375" style="1" customWidth="1"/>
    <col min="3850" max="3850" width="8.42578125" style="1" customWidth="1"/>
    <col min="3851" max="3851" width="17.28515625" style="1" customWidth="1"/>
    <col min="3852" max="4094" width="9.140625" style="1"/>
    <col min="4095" max="4095" width="32.7109375" style="1" customWidth="1"/>
    <col min="4096" max="4096" width="7.7109375" style="1" customWidth="1"/>
    <col min="4097" max="4097" width="8" style="1" customWidth="1"/>
    <col min="4098" max="4098" width="8.140625" style="1" customWidth="1"/>
    <col min="4099" max="4099" width="9.42578125" style="1" customWidth="1"/>
    <col min="4100" max="4105" width="7.7109375" style="1" customWidth="1"/>
    <col min="4106" max="4106" width="8.42578125" style="1" customWidth="1"/>
    <col min="4107" max="4107" width="17.28515625" style="1" customWidth="1"/>
    <col min="4108" max="4350" width="9.140625" style="1"/>
    <col min="4351" max="4351" width="32.7109375" style="1" customWidth="1"/>
    <col min="4352" max="4352" width="7.7109375" style="1" customWidth="1"/>
    <col min="4353" max="4353" width="8" style="1" customWidth="1"/>
    <col min="4354" max="4354" width="8.140625" style="1" customWidth="1"/>
    <col min="4355" max="4355" width="9.42578125" style="1" customWidth="1"/>
    <col min="4356" max="4361" width="7.7109375" style="1" customWidth="1"/>
    <col min="4362" max="4362" width="8.42578125" style="1" customWidth="1"/>
    <col min="4363" max="4363" width="17.28515625" style="1" customWidth="1"/>
    <col min="4364" max="4606" width="9.140625" style="1"/>
    <col min="4607" max="4607" width="32.7109375" style="1" customWidth="1"/>
    <col min="4608" max="4608" width="7.7109375" style="1" customWidth="1"/>
    <col min="4609" max="4609" width="8" style="1" customWidth="1"/>
    <col min="4610" max="4610" width="8.140625" style="1" customWidth="1"/>
    <col min="4611" max="4611" width="9.42578125" style="1" customWidth="1"/>
    <col min="4612" max="4617" width="7.7109375" style="1" customWidth="1"/>
    <col min="4618" max="4618" width="8.42578125" style="1" customWidth="1"/>
    <col min="4619" max="4619" width="17.28515625" style="1" customWidth="1"/>
    <col min="4620" max="4862" width="9.140625" style="1"/>
    <col min="4863" max="4863" width="32.7109375" style="1" customWidth="1"/>
    <col min="4864" max="4864" width="7.7109375" style="1" customWidth="1"/>
    <col min="4865" max="4865" width="8" style="1" customWidth="1"/>
    <col min="4866" max="4866" width="8.140625" style="1" customWidth="1"/>
    <col min="4867" max="4867" width="9.42578125" style="1" customWidth="1"/>
    <col min="4868" max="4873" width="7.7109375" style="1" customWidth="1"/>
    <col min="4874" max="4874" width="8.42578125" style="1" customWidth="1"/>
    <col min="4875" max="4875" width="17.28515625" style="1" customWidth="1"/>
    <col min="4876" max="5118" width="9.140625" style="1"/>
    <col min="5119" max="5119" width="32.7109375" style="1" customWidth="1"/>
    <col min="5120" max="5120" width="7.7109375" style="1" customWidth="1"/>
    <col min="5121" max="5121" width="8" style="1" customWidth="1"/>
    <col min="5122" max="5122" width="8.140625" style="1" customWidth="1"/>
    <col min="5123" max="5123" width="9.42578125" style="1" customWidth="1"/>
    <col min="5124" max="5129" width="7.7109375" style="1" customWidth="1"/>
    <col min="5130" max="5130" width="8.42578125" style="1" customWidth="1"/>
    <col min="5131" max="5131" width="17.28515625" style="1" customWidth="1"/>
    <col min="5132" max="5374" width="9.140625" style="1"/>
    <col min="5375" max="5375" width="32.7109375" style="1" customWidth="1"/>
    <col min="5376" max="5376" width="7.7109375" style="1" customWidth="1"/>
    <col min="5377" max="5377" width="8" style="1" customWidth="1"/>
    <col min="5378" max="5378" width="8.140625" style="1" customWidth="1"/>
    <col min="5379" max="5379" width="9.42578125" style="1" customWidth="1"/>
    <col min="5380" max="5385" width="7.7109375" style="1" customWidth="1"/>
    <col min="5386" max="5386" width="8.42578125" style="1" customWidth="1"/>
    <col min="5387" max="5387" width="17.28515625" style="1" customWidth="1"/>
    <col min="5388" max="5630" width="9.140625" style="1"/>
    <col min="5631" max="5631" width="32.7109375" style="1" customWidth="1"/>
    <col min="5632" max="5632" width="7.7109375" style="1" customWidth="1"/>
    <col min="5633" max="5633" width="8" style="1" customWidth="1"/>
    <col min="5634" max="5634" width="8.140625" style="1" customWidth="1"/>
    <col min="5635" max="5635" width="9.42578125" style="1" customWidth="1"/>
    <col min="5636" max="5641" width="7.7109375" style="1" customWidth="1"/>
    <col min="5642" max="5642" width="8.42578125" style="1" customWidth="1"/>
    <col min="5643" max="5643" width="17.28515625" style="1" customWidth="1"/>
    <col min="5644" max="5886" width="9.140625" style="1"/>
    <col min="5887" max="5887" width="32.7109375" style="1" customWidth="1"/>
    <col min="5888" max="5888" width="7.7109375" style="1" customWidth="1"/>
    <col min="5889" max="5889" width="8" style="1" customWidth="1"/>
    <col min="5890" max="5890" width="8.140625" style="1" customWidth="1"/>
    <col min="5891" max="5891" width="9.42578125" style="1" customWidth="1"/>
    <col min="5892" max="5897" width="7.7109375" style="1" customWidth="1"/>
    <col min="5898" max="5898" width="8.42578125" style="1" customWidth="1"/>
    <col min="5899" max="5899" width="17.28515625" style="1" customWidth="1"/>
    <col min="5900" max="6142" width="9.140625" style="1"/>
    <col min="6143" max="6143" width="32.7109375" style="1" customWidth="1"/>
    <col min="6144" max="6144" width="7.7109375" style="1" customWidth="1"/>
    <col min="6145" max="6145" width="8" style="1" customWidth="1"/>
    <col min="6146" max="6146" width="8.140625" style="1" customWidth="1"/>
    <col min="6147" max="6147" width="9.42578125" style="1" customWidth="1"/>
    <col min="6148" max="6153" width="7.7109375" style="1" customWidth="1"/>
    <col min="6154" max="6154" width="8.42578125" style="1" customWidth="1"/>
    <col min="6155" max="6155" width="17.28515625" style="1" customWidth="1"/>
    <col min="6156" max="6398" width="9.140625" style="1"/>
    <col min="6399" max="6399" width="32.7109375" style="1" customWidth="1"/>
    <col min="6400" max="6400" width="7.7109375" style="1" customWidth="1"/>
    <col min="6401" max="6401" width="8" style="1" customWidth="1"/>
    <col min="6402" max="6402" width="8.140625" style="1" customWidth="1"/>
    <col min="6403" max="6403" width="9.42578125" style="1" customWidth="1"/>
    <col min="6404" max="6409" width="7.7109375" style="1" customWidth="1"/>
    <col min="6410" max="6410" width="8.42578125" style="1" customWidth="1"/>
    <col min="6411" max="6411" width="17.28515625" style="1" customWidth="1"/>
    <col min="6412" max="6654" width="9.140625" style="1"/>
    <col min="6655" max="6655" width="32.7109375" style="1" customWidth="1"/>
    <col min="6656" max="6656" width="7.7109375" style="1" customWidth="1"/>
    <col min="6657" max="6657" width="8" style="1" customWidth="1"/>
    <col min="6658" max="6658" width="8.140625" style="1" customWidth="1"/>
    <col min="6659" max="6659" width="9.42578125" style="1" customWidth="1"/>
    <col min="6660" max="6665" width="7.7109375" style="1" customWidth="1"/>
    <col min="6666" max="6666" width="8.42578125" style="1" customWidth="1"/>
    <col min="6667" max="6667" width="17.28515625" style="1" customWidth="1"/>
    <col min="6668" max="6910" width="9.140625" style="1"/>
    <col min="6911" max="6911" width="32.7109375" style="1" customWidth="1"/>
    <col min="6912" max="6912" width="7.7109375" style="1" customWidth="1"/>
    <col min="6913" max="6913" width="8" style="1" customWidth="1"/>
    <col min="6914" max="6914" width="8.140625" style="1" customWidth="1"/>
    <col min="6915" max="6915" width="9.42578125" style="1" customWidth="1"/>
    <col min="6916" max="6921" width="7.7109375" style="1" customWidth="1"/>
    <col min="6922" max="6922" width="8.42578125" style="1" customWidth="1"/>
    <col min="6923" max="6923" width="17.28515625" style="1" customWidth="1"/>
    <col min="6924" max="7166" width="9.140625" style="1"/>
    <col min="7167" max="7167" width="32.7109375" style="1" customWidth="1"/>
    <col min="7168" max="7168" width="7.7109375" style="1" customWidth="1"/>
    <col min="7169" max="7169" width="8" style="1" customWidth="1"/>
    <col min="7170" max="7170" width="8.140625" style="1" customWidth="1"/>
    <col min="7171" max="7171" width="9.42578125" style="1" customWidth="1"/>
    <col min="7172" max="7177" width="7.7109375" style="1" customWidth="1"/>
    <col min="7178" max="7178" width="8.42578125" style="1" customWidth="1"/>
    <col min="7179" max="7179" width="17.28515625" style="1" customWidth="1"/>
    <col min="7180" max="7422" width="9.140625" style="1"/>
    <col min="7423" max="7423" width="32.7109375" style="1" customWidth="1"/>
    <col min="7424" max="7424" width="7.7109375" style="1" customWidth="1"/>
    <col min="7425" max="7425" width="8" style="1" customWidth="1"/>
    <col min="7426" max="7426" width="8.140625" style="1" customWidth="1"/>
    <col min="7427" max="7427" width="9.42578125" style="1" customWidth="1"/>
    <col min="7428" max="7433" width="7.7109375" style="1" customWidth="1"/>
    <col min="7434" max="7434" width="8.42578125" style="1" customWidth="1"/>
    <col min="7435" max="7435" width="17.28515625" style="1" customWidth="1"/>
    <col min="7436" max="7678" width="9.140625" style="1"/>
    <col min="7679" max="7679" width="32.7109375" style="1" customWidth="1"/>
    <col min="7680" max="7680" width="7.7109375" style="1" customWidth="1"/>
    <col min="7681" max="7681" width="8" style="1" customWidth="1"/>
    <col min="7682" max="7682" width="8.140625" style="1" customWidth="1"/>
    <col min="7683" max="7683" width="9.42578125" style="1" customWidth="1"/>
    <col min="7684" max="7689" width="7.7109375" style="1" customWidth="1"/>
    <col min="7690" max="7690" width="8.42578125" style="1" customWidth="1"/>
    <col min="7691" max="7691" width="17.28515625" style="1" customWidth="1"/>
    <col min="7692" max="7934" width="9.140625" style="1"/>
    <col min="7935" max="7935" width="32.7109375" style="1" customWidth="1"/>
    <col min="7936" max="7936" width="7.7109375" style="1" customWidth="1"/>
    <col min="7937" max="7937" width="8" style="1" customWidth="1"/>
    <col min="7938" max="7938" width="8.140625" style="1" customWidth="1"/>
    <col min="7939" max="7939" width="9.42578125" style="1" customWidth="1"/>
    <col min="7940" max="7945" width="7.7109375" style="1" customWidth="1"/>
    <col min="7946" max="7946" width="8.42578125" style="1" customWidth="1"/>
    <col min="7947" max="7947" width="17.28515625" style="1" customWidth="1"/>
    <col min="7948" max="8190" width="9.140625" style="1"/>
    <col min="8191" max="8191" width="32.7109375" style="1" customWidth="1"/>
    <col min="8192" max="8192" width="7.7109375" style="1" customWidth="1"/>
    <col min="8193" max="8193" width="8" style="1" customWidth="1"/>
    <col min="8194" max="8194" width="8.140625" style="1" customWidth="1"/>
    <col min="8195" max="8195" width="9.42578125" style="1" customWidth="1"/>
    <col min="8196" max="8201" width="7.7109375" style="1" customWidth="1"/>
    <col min="8202" max="8202" width="8.42578125" style="1" customWidth="1"/>
    <col min="8203" max="8203" width="17.28515625" style="1" customWidth="1"/>
    <col min="8204" max="8446" width="9.140625" style="1"/>
    <col min="8447" max="8447" width="32.7109375" style="1" customWidth="1"/>
    <col min="8448" max="8448" width="7.7109375" style="1" customWidth="1"/>
    <col min="8449" max="8449" width="8" style="1" customWidth="1"/>
    <col min="8450" max="8450" width="8.140625" style="1" customWidth="1"/>
    <col min="8451" max="8451" width="9.42578125" style="1" customWidth="1"/>
    <col min="8452" max="8457" width="7.7109375" style="1" customWidth="1"/>
    <col min="8458" max="8458" width="8.42578125" style="1" customWidth="1"/>
    <col min="8459" max="8459" width="17.28515625" style="1" customWidth="1"/>
    <col min="8460" max="8702" width="9.140625" style="1"/>
    <col min="8703" max="8703" width="32.7109375" style="1" customWidth="1"/>
    <col min="8704" max="8704" width="7.7109375" style="1" customWidth="1"/>
    <col min="8705" max="8705" width="8" style="1" customWidth="1"/>
    <col min="8706" max="8706" width="8.140625" style="1" customWidth="1"/>
    <col min="8707" max="8707" width="9.42578125" style="1" customWidth="1"/>
    <col min="8708" max="8713" width="7.7109375" style="1" customWidth="1"/>
    <col min="8714" max="8714" width="8.42578125" style="1" customWidth="1"/>
    <col min="8715" max="8715" width="17.28515625" style="1" customWidth="1"/>
    <col min="8716" max="8958" width="9.140625" style="1"/>
    <col min="8959" max="8959" width="32.7109375" style="1" customWidth="1"/>
    <col min="8960" max="8960" width="7.7109375" style="1" customWidth="1"/>
    <col min="8961" max="8961" width="8" style="1" customWidth="1"/>
    <col min="8962" max="8962" width="8.140625" style="1" customWidth="1"/>
    <col min="8963" max="8963" width="9.42578125" style="1" customWidth="1"/>
    <col min="8964" max="8969" width="7.7109375" style="1" customWidth="1"/>
    <col min="8970" max="8970" width="8.42578125" style="1" customWidth="1"/>
    <col min="8971" max="8971" width="17.28515625" style="1" customWidth="1"/>
    <col min="8972" max="9214" width="9.140625" style="1"/>
    <col min="9215" max="9215" width="32.7109375" style="1" customWidth="1"/>
    <col min="9216" max="9216" width="7.7109375" style="1" customWidth="1"/>
    <col min="9217" max="9217" width="8" style="1" customWidth="1"/>
    <col min="9218" max="9218" width="8.140625" style="1" customWidth="1"/>
    <col min="9219" max="9219" width="9.42578125" style="1" customWidth="1"/>
    <col min="9220" max="9225" width="7.7109375" style="1" customWidth="1"/>
    <col min="9226" max="9226" width="8.42578125" style="1" customWidth="1"/>
    <col min="9227" max="9227" width="17.28515625" style="1" customWidth="1"/>
    <col min="9228" max="9470" width="9.140625" style="1"/>
    <col min="9471" max="9471" width="32.7109375" style="1" customWidth="1"/>
    <col min="9472" max="9472" width="7.7109375" style="1" customWidth="1"/>
    <col min="9473" max="9473" width="8" style="1" customWidth="1"/>
    <col min="9474" max="9474" width="8.140625" style="1" customWidth="1"/>
    <col min="9475" max="9475" width="9.42578125" style="1" customWidth="1"/>
    <col min="9476" max="9481" width="7.7109375" style="1" customWidth="1"/>
    <col min="9482" max="9482" width="8.42578125" style="1" customWidth="1"/>
    <col min="9483" max="9483" width="17.28515625" style="1" customWidth="1"/>
    <col min="9484" max="9726" width="9.140625" style="1"/>
    <col min="9727" max="9727" width="32.7109375" style="1" customWidth="1"/>
    <col min="9728" max="9728" width="7.7109375" style="1" customWidth="1"/>
    <col min="9729" max="9729" width="8" style="1" customWidth="1"/>
    <col min="9730" max="9730" width="8.140625" style="1" customWidth="1"/>
    <col min="9731" max="9731" width="9.42578125" style="1" customWidth="1"/>
    <col min="9732" max="9737" width="7.7109375" style="1" customWidth="1"/>
    <col min="9738" max="9738" width="8.42578125" style="1" customWidth="1"/>
    <col min="9739" max="9739" width="17.28515625" style="1" customWidth="1"/>
    <col min="9740" max="9982" width="9.140625" style="1"/>
    <col min="9983" max="9983" width="32.7109375" style="1" customWidth="1"/>
    <col min="9984" max="9984" width="7.7109375" style="1" customWidth="1"/>
    <col min="9985" max="9985" width="8" style="1" customWidth="1"/>
    <col min="9986" max="9986" width="8.140625" style="1" customWidth="1"/>
    <col min="9987" max="9987" width="9.42578125" style="1" customWidth="1"/>
    <col min="9988" max="9993" width="7.7109375" style="1" customWidth="1"/>
    <col min="9994" max="9994" width="8.42578125" style="1" customWidth="1"/>
    <col min="9995" max="9995" width="17.28515625" style="1" customWidth="1"/>
    <col min="9996" max="10238" width="9.140625" style="1"/>
    <col min="10239" max="10239" width="32.7109375" style="1" customWidth="1"/>
    <col min="10240" max="10240" width="7.7109375" style="1" customWidth="1"/>
    <col min="10241" max="10241" width="8" style="1" customWidth="1"/>
    <col min="10242" max="10242" width="8.140625" style="1" customWidth="1"/>
    <col min="10243" max="10243" width="9.42578125" style="1" customWidth="1"/>
    <col min="10244" max="10249" width="7.7109375" style="1" customWidth="1"/>
    <col min="10250" max="10250" width="8.42578125" style="1" customWidth="1"/>
    <col min="10251" max="10251" width="17.28515625" style="1" customWidth="1"/>
    <col min="10252" max="10494" width="9.140625" style="1"/>
    <col min="10495" max="10495" width="32.7109375" style="1" customWidth="1"/>
    <col min="10496" max="10496" width="7.7109375" style="1" customWidth="1"/>
    <col min="10497" max="10497" width="8" style="1" customWidth="1"/>
    <col min="10498" max="10498" width="8.140625" style="1" customWidth="1"/>
    <col min="10499" max="10499" width="9.42578125" style="1" customWidth="1"/>
    <col min="10500" max="10505" width="7.7109375" style="1" customWidth="1"/>
    <col min="10506" max="10506" width="8.42578125" style="1" customWidth="1"/>
    <col min="10507" max="10507" width="17.28515625" style="1" customWidth="1"/>
    <col min="10508" max="10750" width="9.140625" style="1"/>
    <col min="10751" max="10751" width="32.7109375" style="1" customWidth="1"/>
    <col min="10752" max="10752" width="7.7109375" style="1" customWidth="1"/>
    <col min="10753" max="10753" width="8" style="1" customWidth="1"/>
    <col min="10754" max="10754" width="8.140625" style="1" customWidth="1"/>
    <col min="10755" max="10755" width="9.42578125" style="1" customWidth="1"/>
    <col min="10756" max="10761" width="7.7109375" style="1" customWidth="1"/>
    <col min="10762" max="10762" width="8.42578125" style="1" customWidth="1"/>
    <col min="10763" max="10763" width="17.28515625" style="1" customWidth="1"/>
    <col min="10764" max="11006" width="9.140625" style="1"/>
    <col min="11007" max="11007" width="32.7109375" style="1" customWidth="1"/>
    <col min="11008" max="11008" width="7.7109375" style="1" customWidth="1"/>
    <col min="11009" max="11009" width="8" style="1" customWidth="1"/>
    <col min="11010" max="11010" width="8.140625" style="1" customWidth="1"/>
    <col min="11011" max="11011" width="9.42578125" style="1" customWidth="1"/>
    <col min="11012" max="11017" width="7.7109375" style="1" customWidth="1"/>
    <col min="11018" max="11018" width="8.42578125" style="1" customWidth="1"/>
    <col min="11019" max="11019" width="17.28515625" style="1" customWidth="1"/>
    <col min="11020" max="11262" width="9.140625" style="1"/>
    <col min="11263" max="11263" width="32.7109375" style="1" customWidth="1"/>
    <col min="11264" max="11264" width="7.7109375" style="1" customWidth="1"/>
    <col min="11265" max="11265" width="8" style="1" customWidth="1"/>
    <col min="11266" max="11266" width="8.140625" style="1" customWidth="1"/>
    <col min="11267" max="11267" width="9.42578125" style="1" customWidth="1"/>
    <col min="11268" max="11273" width="7.7109375" style="1" customWidth="1"/>
    <col min="11274" max="11274" width="8.42578125" style="1" customWidth="1"/>
    <col min="11275" max="11275" width="17.28515625" style="1" customWidth="1"/>
    <col min="11276" max="11518" width="9.140625" style="1"/>
    <col min="11519" max="11519" width="32.7109375" style="1" customWidth="1"/>
    <col min="11520" max="11520" width="7.7109375" style="1" customWidth="1"/>
    <col min="11521" max="11521" width="8" style="1" customWidth="1"/>
    <col min="11522" max="11522" width="8.140625" style="1" customWidth="1"/>
    <col min="11523" max="11523" width="9.42578125" style="1" customWidth="1"/>
    <col min="11524" max="11529" width="7.7109375" style="1" customWidth="1"/>
    <col min="11530" max="11530" width="8.42578125" style="1" customWidth="1"/>
    <col min="11531" max="11531" width="17.28515625" style="1" customWidth="1"/>
    <col min="11532" max="11774" width="9.140625" style="1"/>
    <col min="11775" max="11775" width="32.7109375" style="1" customWidth="1"/>
    <col min="11776" max="11776" width="7.7109375" style="1" customWidth="1"/>
    <col min="11777" max="11777" width="8" style="1" customWidth="1"/>
    <col min="11778" max="11778" width="8.140625" style="1" customWidth="1"/>
    <col min="11779" max="11779" width="9.42578125" style="1" customWidth="1"/>
    <col min="11780" max="11785" width="7.7109375" style="1" customWidth="1"/>
    <col min="11786" max="11786" width="8.42578125" style="1" customWidth="1"/>
    <col min="11787" max="11787" width="17.28515625" style="1" customWidth="1"/>
    <col min="11788" max="12030" width="9.140625" style="1"/>
    <col min="12031" max="12031" width="32.7109375" style="1" customWidth="1"/>
    <col min="12032" max="12032" width="7.7109375" style="1" customWidth="1"/>
    <col min="12033" max="12033" width="8" style="1" customWidth="1"/>
    <col min="12034" max="12034" width="8.140625" style="1" customWidth="1"/>
    <col min="12035" max="12035" width="9.42578125" style="1" customWidth="1"/>
    <col min="12036" max="12041" width="7.7109375" style="1" customWidth="1"/>
    <col min="12042" max="12042" width="8.42578125" style="1" customWidth="1"/>
    <col min="12043" max="12043" width="17.28515625" style="1" customWidth="1"/>
    <col min="12044" max="12286" width="9.140625" style="1"/>
    <col min="12287" max="12287" width="32.7109375" style="1" customWidth="1"/>
    <col min="12288" max="12288" width="7.7109375" style="1" customWidth="1"/>
    <col min="12289" max="12289" width="8" style="1" customWidth="1"/>
    <col min="12290" max="12290" width="8.140625" style="1" customWidth="1"/>
    <col min="12291" max="12291" width="9.42578125" style="1" customWidth="1"/>
    <col min="12292" max="12297" width="7.7109375" style="1" customWidth="1"/>
    <col min="12298" max="12298" width="8.42578125" style="1" customWidth="1"/>
    <col min="12299" max="12299" width="17.28515625" style="1" customWidth="1"/>
    <col min="12300" max="12542" width="9.140625" style="1"/>
    <col min="12543" max="12543" width="32.7109375" style="1" customWidth="1"/>
    <col min="12544" max="12544" width="7.7109375" style="1" customWidth="1"/>
    <col min="12545" max="12545" width="8" style="1" customWidth="1"/>
    <col min="12546" max="12546" width="8.140625" style="1" customWidth="1"/>
    <col min="12547" max="12547" width="9.42578125" style="1" customWidth="1"/>
    <col min="12548" max="12553" width="7.7109375" style="1" customWidth="1"/>
    <col min="12554" max="12554" width="8.42578125" style="1" customWidth="1"/>
    <col min="12555" max="12555" width="17.28515625" style="1" customWidth="1"/>
    <col min="12556" max="12798" width="9.140625" style="1"/>
    <col min="12799" max="12799" width="32.7109375" style="1" customWidth="1"/>
    <col min="12800" max="12800" width="7.7109375" style="1" customWidth="1"/>
    <col min="12801" max="12801" width="8" style="1" customWidth="1"/>
    <col min="12802" max="12802" width="8.140625" style="1" customWidth="1"/>
    <col min="12803" max="12803" width="9.42578125" style="1" customWidth="1"/>
    <col min="12804" max="12809" width="7.7109375" style="1" customWidth="1"/>
    <col min="12810" max="12810" width="8.42578125" style="1" customWidth="1"/>
    <col min="12811" max="12811" width="17.28515625" style="1" customWidth="1"/>
    <col min="12812" max="13054" width="9.140625" style="1"/>
    <col min="13055" max="13055" width="32.7109375" style="1" customWidth="1"/>
    <col min="13056" max="13056" width="7.7109375" style="1" customWidth="1"/>
    <col min="13057" max="13057" width="8" style="1" customWidth="1"/>
    <col min="13058" max="13058" width="8.140625" style="1" customWidth="1"/>
    <col min="13059" max="13059" width="9.42578125" style="1" customWidth="1"/>
    <col min="13060" max="13065" width="7.7109375" style="1" customWidth="1"/>
    <col min="13066" max="13066" width="8.42578125" style="1" customWidth="1"/>
    <col min="13067" max="13067" width="17.28515625" style="1" customWidth="1"/>
    <col min="13068" max="13310" width="9.140625" style="1"/>
    <col min="13311" max="13311" width="32.7109375" style="1" customWidth="1"/>
    <col min="13312" max="13312" width="7.7109375" style="1" customWidth="1"/>
    <col min="13313" max="13313" width="8" style="1" customWidth="1"/>
    <col min="13314" max="13314" width="8.140625" style="1" customWidth="1"/>
    <col min="13315" max="13315" width="9.42578125" style="1" customWidth="1"/>
    <col min="13316" max="13321" width="7.7109375" style="1" customWidth="1"/>
    <col min="13322" max="13322" width="8.42578125" style="1" customWidth="1"/>
    <col min="13323" max="13323" width="17.28515625" style="1" customWidth="1"/>
    <col min="13324" max="13566" width="9.140625" style="1"/>
    <col min="13567" max="13567" width="32.7109375" style="1" customWidth="1"/>
    <col min="13568" max="13568" width="7.7109375" style="1" customWidth="1"/>
    <col min="13569" max="13569" width="8" style="1" customWidth="1"/>
    <col min="13570" max="13570" width="8.140625" style="1" customWidth="1"/>
    <col min="13571" max="13571" width="9.42578125" style="1" customWidth="1"/>
    <col min="13572" max="13577" width="7.7109375" style="1" customWidth="1"/>
    <col min="13578" max="13578" width="8.42578125" style="1" customWidth="1"/>
    <col min="13579" max="13579" width="17.28515625" style="1" customWidth="1"/>
    <col min="13580" max="13822" width="9.140625" style="1"/>
    <col min="13823" max="13823" width="32.7109375" style="1" customWidth="1"/>
    <col min="13824" max="13824" width="7.7109375" style="1" customWidth="1"/>
    <col min="13825" max="13825" width="8" style="1" customWidth="1"/>
    <col min="13826" max="13826" width="8.140625" style="1" customWidth="1"/>
    <col min="13827" max="13827" width="9.42578125" style="1" customWidth="1"/>
    <col min="13828" max="13833" width="7.7109375" style="1" customWidth="1"/>
    <col min="13834" max="13834" width="8.42578125" style="1" customWidth="1"/>
    <col min="13835" max="13835" width="17.28515625" style="1" customWidth="1"/>
    <col min="13836" max="14078" width="9.140625" style="1"/>
    <col min="14079" max="14079" width="32.7109375" style="1" customWidth="1"/>
    <col min="14080" max="14080" width="7.7109375" style="1" customWidth="1"/>
    <col min="14081" max="14081" width="8" style="1" customWidth="1"/>
    <col min="14082" max="14082" width="8.140625" style="1" customWidth="1"/>
    <col min="14083" max="14083" width="9.42578125" style="1" customWidth="1"/>
    <col min="14084" max="14089" width="7.7109375" style="1" customWidth="1"/>
    <col min="14090" max="14090" width="8.42578125" style="1" customWidth="1"/>
    <col min="14091" max="14091" width="17.28515625" style="1" customWidth="1"/>
    <col min="14092" max="14334" width="9.140625" style="1"/>
    <col min="14335" max="14335" width="32.7109375" style="1" customWidth="1"/>
    <col min="14336" max="14336" width="7.7109375" style="1" customWidth="1"/>
    <col min="14337" max="14337" width="8" style="1" customWidth="1"/>
    <col min="14338" max="14338" width="8.140625" style="1" customWidth="1"/>
    <col min="14339" max="14339" width="9.42578125" style="1" customWidth="1"/>
    <col min="14340" max="14345" width="7.7109375" style="1" customWidth="1"/>
    <col min="14346" max="14346" width="8.42578125" style="1" customWidth="1"/>
    <col min="14347" max="14347" width="17.28515625" style="1" customWidth="1"/>
    <col min="14348" max="14590" width="9.140625" style="1"/>
    <col min="14591" max="14591" width="32.7109375" style="1" customWidth="1"/>
    <col min="14592" max="14592" width="7.7109375" style="1" customWidth="1"/>
    <col min="14593" max="14593" width="8" style="1" customWidth="1"/>
    <col min="14594" max="14594" width="8.140625" style="1" customWidth="1"/>
    <col min="14595" max="14595" width="9.42578125" style="1" customWidth="1"/>
    <col min="14596" max="14601" width="7.7109375" style="1" customWidth="1"/>
    <col min="14602" max="14602" width="8.42578125" style="1" customWidth="1"/>
    <col min="14603" max="14603" width="17.28515625" style="1" customWidth="1"/>
    <col min="14604" max="14846" width="9.140625" style="1"/>
    <col min="14847" max="14847" width="32.7109375" style="1" customWidth="1"/>
    <col min="14848" max="14848" width="7.7109375" style="1" customWidth="1"/>
    <col min="14849" max="14849" width="8" style="1" customWidth="1"/>
    <col min="14850" max="14850" width="8.140625" style="1" customWidth="1"/>
    <col min="14851" max="14851" width="9.42578125" style="1" customWidth="1"/>
    <col min="14852" max="14857" width="7.7109375" style="1" customWidth="1"/>
    <col min="14858" max="14858" width="8.42578125" style="1" customWidth="1"/>
    <col min="14859" max="14859" width="17.28515625" style="1" customWidth="1"/>
    <col min="14860" max="15102" width="9.140625" style="1"/>
    <col min="15103" max="15103" width="32.7109375" style="1" customWidth="1"/>
    <col min="15104" max="15104" width="7.7109375" style="1" customWidth="1"/>
    <col min="15105" max="15105" width="8" style="1" customWidth="1"/>
    <col min="15106" max="15106" width="8.140625" style="1" customWidth="1"/>
    <col min="15107" max="15107" width="9.42578125" style="1" customWidth="1"/>
    <col min="15108" max="15113" width="7.7109375" style="1" customWidth="1"/>
    <col min="15114" max="15114" width="8.42578125" style="1" customWidth="1"/>
    <col min="15115" max="15115" width="17.28515625" style="1" customWidth="1"/>
    <col min="15116" max="15358" width="9.140625" style="1"/>
    <col min="15359" max="15359" width="32.7109375" style="1" customWidth="1"/>
    <col min="15360" max="15360" width="7.7109375" style="1" customWidth="1"/>
    <col min="15361" max="15361" width="8" style="1" customWidth="1"/>
    <col min="15362" max="15362" width="8.140625" style="1" customWidth="1"/>
    <col min="15363" max="15363" width="9.42578125" style="1" customWidth="1"/>
    <col min="15364" max="15369" width="7.7109375" style="1" customWidth="1"/>
    <col min="15370" max="15370" width="8.42578125" style="1" customWidth="1"/>
    <col min="15371" max="15371" width="17.28515625" style="1" customWidth="1"/>
    <col min="15372" max="15614" width="9.140625" style="1"/>
    <col min="15615" max="15615" width="32.7109375" style="1" customWidth="1"/>
    <col min="15616" max="15616" width="7.7109375" style="1" customWidth="1"/>
    <col min="15617" max="15617" width="8" style="1" customWidth="1"/>
    <col min="15618" max="15618" width="8.140625" style="1" customWidth="1"/>
    <col min="15619" max="15619" width="9.42578125" style="1" customWidth="1"/>
    <col min="15620" max="15625" width="7.7109375" style="1" customWidth="1"/>
    <col min="15626" max="15626" width="8.42578125" style="1" customWidth="1"/>
    <col min="15627" max="15627" width="17.28515625" style="1" customWidth="1"/>
    <col min="15628" max="15870" width="9.140625" style="1"/>
    <col min="15871" max="15871" width="32.7109375" style="1" customWidth="1"/>
    <col min="15872" max="15872" width="7.7109375" style="1" customWidth="1"/>
    <col min="15873" max="15873" width="8" style="1" customWidth="1"/>
    <col min="15874" max="15874" width="8.140625" style="1" customWidth="1"/>
    <col min="15875" max="15875" width="9.42578125" style="1" customWidth="1"/>
    <col min="15876" max="15881" width="7.7109375" style="1" customWidth="1"/>
    <col min="15882" max="15882" width="8.42578125" style="1" customWidth="1"/>
    <col min="15883" max="15883" width="17.28515625" style="1" customWidth="1"/>
    <col min="15884" max="16126" width="9.140625" style="1"/>
    <col min="16127" max="16127" width="32.7109375" style="1" customWidth="1"/>
    <col min="16128" max="16128" width="7.7109375" style="1" customWidth="1"/>
    <col min="16129" max="16129" width="8" style="1" customWidth="1"/>
    <col min="16130" max="16130" width="8.140625" style="1" customWidth="1"/>
    <col min="16131" max="16131" width="9.42578125" style="1" customWidth="1"/>
    <col min="16132" max="16137" width="7.7109375" style="1" customWidth="1"/>
    <col min="16138" max="16138" width="8.42578125" style="1" customWidth="1"/>
    <col min="16139" max="16139" width="17.28515625" style="1" customWidth="1"/>
    <col min="16140" max="16384" width="9.140625" style="1"/>
  </cols>
  <sheetData>
    <row r="1" spans="1:254" x14ac:dyDescent="0.2">
      <c r="A1" s="104" t="s">
        <v>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254" ht="11.25" customHeight="1" x14ac:dyDescent="0.2">
      <c r="A2" s="103" t="s">
        <v>2</v>
      </c>
      <c r="B2" s="104" t="s">
        <v>3</v>
      </c>
      <c r="C2" s="104"/>
      <c r="D2" s="104"/>
      <c r="E2" s="104"/>
      <c r="F2" s="104"/>
      <c r="G2" s="104" t="s">
        <v>178</v>
      </c>
      <c r="H2" s="104"/>
      <c r="I2" s="104"/>
      <c r="J2" s="104"/>
      <c r="K2" s="104"/>
      <c r="L2" s="103" t="s">
        <v>4</v>
      </c>
      <c r="M2" s="103" t="s">
        <v>5</v>
      </c>
    </row>
    <row r="3" spans="1:254" ht="11.45" customHeight="1" x14ac:dyDescent="0.2">
      <c r="A3" s="103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03"/>
      <c r="M3" s="103"/>
    </row>
    <row r="4" spans="1:254" x14ac:dyDescent="0.2">
      <c r="A4" s="104" t="s">
        <v>254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254" s="25" customFormat="1" ht="12" customHeight="1" x14ac:dyDescent="0.2">
      <c r="A5" s="6" t="s">
        <v>29</v>
      </c>
      <c r="B5" s="7">
        <v>90</v>
      </c>
      <c r="C5" s="4">
        <v>14.68</v>
      </c>
      <c r="D5" s="4">
        <v>9.98</v>
      </c>
      <c r="E5" s="4">
        <v>11.03</v>
      </c>
      <c r="F5" s="4">
        <v>180.7</v>
      </c>
      <c r="G5" s="4">
        <v>100</v>
      </c>
      <c r="H5" s="4">
        <v>16.309999999999999</v>
      </c>
      <c r="I5" s="4">
        <v>9.5299999999999994</v>
      </c>
      <c r="J5" s="4">
        <v>12.26</v>
      </c>
      <c r="K5" s="4">
        <v>200.78</v>
      </c>
      <c r="L5" s="7" t="s">
        <v>30</v>
      </c>
      <c r="M5" s="9" t="s">
        <v>31</v>
      </c>
    </row>
    <row r="6" spans="1:254" ht="12.75" customHeight="1" x14ac:dyDescent="0.2">
      <c r="A6" s="9" t="s">
        <v>35</v>
      </c>
      <c r="B6" s="7">
        <v>150</v>
      </c>
      <c r="C6" s="7">
        <v>3.06</v>
      </c>
      <c r="D6" s="7">
        <v>4.8</v>
      </c>
      <c r="E6" s="7">
        <v>20.440000000000001</v>
      </c>
      <c r="F6" s="7">
        <v>137.25</v>
      </c>
      <c r="G6" s="7">
        <v>180</v>
      </c>
      <c r="H6" s="4">
        <v>3.67</v>
      </c>
      <c r="I6" s="4">
        <v>5.76</v>
      </c>
      <c r="J6" s="4">
        <v>24.53</v>
      </c>
      <c r="K6" s="4">
        <v>164.7</v>
      </c>
      <c r="L6" s="7" t="s">
        <v>36</v>
      </c>
      <c r="M6" s="9" t="s">
        <v>37</v>
      </c>
    </row>
    <row r="7" spans="1:254" x14ac:dyDescent="0.2">
      <c r="A7" s="9" t="s">
        <v>21</v>
      </c>
      <c r="B7" s="7">
        <v>215</v>
      </c>
      <c r="C7" s="7">
        <v>7.0000000000000007E-2</v>
      </c>
      <c r="D7" s="7">
        <v>0.02</v>
      </c>
      <c r="E7" s="7">
        <v>15</v>
      </c>
      <c r="F7" s="7">
        <v>60</v>
      </c>
      <c r="G7" s="7">
        <v>215</v>
      </c>
      <c r="H7" s="7">
        <v>7.0000000000000007E-2</v>
      </c>
      <c r="I7" s="7">
        <v>0.02</v>
      </c>
      <c r="J7" s="7">
        <v>15</v>
      </c>
      <c r="K7" s="7">
        <v>60</v>
      </c>
      <c r="L7" s="7" t="s">
        <v>22</v>
      </c>
      <c r="M7" s="6" t="s">
        <v>23</v>
      </c>
    </row>
    <row r="8" spans="1:254" x14ac:dyDescent="0.2">
      <c r="A8" s="3" t="s">
        <v>193</v>
      </c>
      <c r="B8" s="28">
        <v>20</v>
      </c>
      <c r="C8" s="4">
        <f>3.2/2</f>
        <v>1.6</v>
      </c>
      <c r="D8" s="4">
        <f>0.4/2</f>
        <v>0.2</v>
      </c>
      <c r="E8" s="4">
        <f>20.4/2</f>
        <v>10.199999999999999</v>
      </c>
      <c r="F8" s="4">
        <v>50</v>
      </c>
      <c r="G8" s="28">
        <v>20</v>
      </c>
      <c r="H8" s="4">
        <f>3.2/2</f>
        <v>1.6</v>
      </c>
      <c r="I8" s="4">
        <f>0.4/2</f>
        <v>0.2</v>
      </c>
      <c r="J8" s="4">
        <f>20.4/2</f>
        <v>10.199999999999999</v>
      </c>
      <c r="K8" s="4">
        <v>50</v>
      </c>
      <c r="L8" s="73" t="s">
        <v>69</v>
      </c>
      <c r="M8" s="9" t="s">
        <v>45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</row>
    <row r="9" spans="1:254" x14ac:dyDescent="0.2">
      <c r="A9" s="16" t="s">
        <v>24</v>
      </c>
      <c r="B9" s="2">
        <f t="shared" ref="B9:K9" si="0">SUM(B5:B8)</f>
        <v>475</v>
      </c>
      <c r="C9" s="17">
        <f t="shared" si="0"/>
        <v>19.41</v>
      </c>
      <c r="D9" s="17">
        <f t="shared" si="0"/>
        <v>15</v>
      </c>
      <c r="E9" s="17">
        <f t="shared" si="0"/>
        <v>56.67</v>
      </c>
      <c r="F9" s="17">
        <f t="shared" si="0"/>
        <v>427.95</v>
      </c>
      <c r="G9" s="17">
        <f t="shared" si="0"/>
        <v>515</v>
      </c>
      <c r="H9" s="51">
        <f t="shared" si="0"/>
        <v>21.65</v>
      </c>
      <c r="I9" s="51">
        <f t="shared" si="0"/>
        <v>15.509999999999998</v>
      </c>
      <c r="J9" s="51">
        <f t="shared" si="0"/>
        <v>61.989999999999995</v>
      </c>
      <c r="K9" s="51">
        <f t="shared" si="0"/>
        <v>475.48</v>
      </c>
      <c r="L9" s="51"/>
      <c r="M9" s="51"/>
    </row>
    <row r="10" spans="1:254" x14ac:dyDescent="0.2">
      <c r="A10" s="103" t="s">
        <v>255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254" ht="24" customHeight="1" x14ac:dyDescent="0.2">
      <c r="A11" s="6" t="s">
        <v>183</v>
      </c>
      <c r="B11" s="7">
        <v>100</v>
      </c>
      <c r="C11" s="30">
        <v>8.7100000000000009</v>
      </c>
      <c r="D11" s="30">
        <v>9.68</v>
      </c>
      <c r="E11" s="30">
        <v>58.08</v>
      </c>
      <c r="F11" s="30">
        <v>361.74</v>
      </c>
      <c r="G11" s="7">
        <v>100</v>
      </c>
      <c r="H11" s="4">
        <v>8.7100000000000009</v>
      </c>
      <c r="I11" s="4">
        <v>9.68</v>
      </c>
      <c r="J11" s="4">
        <v>58.08</v>
      </c>
      <c r="K11" s="4">
        <v>361.74</v>
      </c>
      <c r="L11" s="7" t="s">
        <v>184</v>
      </c>
      <c r="M11" s="9" t="s">
        <v>185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</row>
    <row r="12" spans="1:254" x14ac:dyDescent="0.2">
      <c r="A12" s="6" t="s">
        <v>51</v>
      </c>
      <c r="B12" s="7">
        <v>100</v>
      </c>
      <c r="C12" s="4">
        <v>0.4</v>
      </c>
      <c r="D12" s="4">
        <v>0.4</v>
      </c>
      <c r="E12" s="4">
        <f>19.6/2</f>
        <v>9.8000000000000007</v>
      </c>
      <c r="F12" s="4">
        <f>94/2</f>
        <v>47</v>
      </c>
      <c r="G12" s="7">
        <v>100</v>
      </c>
      <c r="H12" s="26">
        <v>0.4</v>
      </c>
      <c r="I12" s="26">
        <v>0.4</v>
      </c>
      <c r="J12" s="26">
        <f>19.6/2</f>
        <v>9.8000000000000007</v>
      </c>
      <c r="K12" s="26">
        <f>94/2</f>
        <v>47</v>
      </c>
      <c r="L12" s="7" t="s">
        <v>52</v>
      </c>
      <c r="M12" s="6" t="s">
        <v>53</v>
      </c>
    </row>
    <row r="13" spans="1:254" x14ac:dyDescent="0.2">
      <c r="A13" s="91" t="s">
        <v>210</v>
      </c>
      <c r="B13" s="92">
        <v>200</v>
      </c>
      <c r="C13" s="92">
        <v>0.6</v>
      </c>
      <c r="D13" s="92">
        <v>0.4</v>
      </c>
      <c r="E13" s="92">
        <v>32.6</v>
      </c>
      <c r="F13" s="92">
        <v>136.4</v>
      </c>
      <c r="G13" s="93">
        <v>200</v>
      </c>
      <c r="H13" s="93">
        <v>0.6</v>
      </c>
      <c r="I13" s="93">
        <v>0.4</v>
      </c>
      <c r="J13" s="93">
        <v>32.6</v>
      </c>
      <c r="K13" s="93">
        <v>136.4</v>
      </c>
      <c r="L13" s="94" t="s">
        <v>211</v>
      </c>
      <c r="M13" s="95" t="s">
        <v>212</v>
      </c>
    </row>
    <row r="14" spans="1:254" x14ac:dyDescent="0.2">
      <c r="A14" s="16" t="s">
        <v>24</v>
      </c>
      <c r="B14" s="2">
        <f t="shared" ref="B14:K14" si="1">SUM(B11:B13)</f>
        <v>400</v>
      </c>
      <c r="C14" s="2">
        <f t="shared" si="1"/>
        <v>9.7100000000000009</v>
      </c>
      <c r="D14" s="2">
        <f t="shared" si="1"/>
        <v>10.48</v>
      </c>
      <c r="E14" s="2">
        <f t="shared" si="1"/>
        <v>100.47999999999999</v>
      </c>
      <c r="F14" s="2">
        <f t="shared" si="1"/>
        <v>545.14</v>
      </c>
      <c r="G14" s="2">
        <f t="shared" si="1"/>
        <v>400</v>
      </c>
      <c r="H14" s="2">
        <f t="shared" si="1"/>
        <v>9.7100000000000009</v>
      </c>
      <c r="I14" s="2">
        <f t="shared" si="1"/>
        <v>10.48</v>
      </c>
      <c r="J14" s="2">
        <f t="shared" si="1"/>
        <v>100.47999999999999</v>
      </c>
      <c r="K14" s="2">
        <f t="shared" si="1"/>
        <v>545.14</v>
      </c>
      <c r="L14" s="2"/>
      <c r="M14" s="2"/>
    </row>
    <row r="15" spans="1:254" x14ac:dyDescent="0.2">
      <c r="A15" s="104" t="s">
        <v>47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254" x14ac:dyDescent="0.2">
      <c r="A16" s="103" t="s">
        <v>2</v>
      </c>
      <c r="B16" s="104" t="s">
        <v>3</v>
      </c>
      <c r="C16" s="104"/>
      <c r="D16" s="104"/>
      <c r="E16" s="104"/>
      <c r="F16" s="104"/>
      <c r="G16" s="104" t="s">
        <v>178</v>
      </c>
      <c r="H16" s="104"/>
      <c r="I16" s="104"/>
      <c r="J16" s="104"/>
      <c r="K16" s="104"/>
      <c r="L16" s="103" t="s">
        <v>4</v>
      </c>
      <c r="M16" s="103" t="s">
        <v>5</v>
      </c>
    </row>
    <row r="17" spans="1:254" ht="11.45" customHeight="1" x14ac:dyDescent="0.2">
      <c r="A17" s="103"/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103"/>
      <c r="M17" s="103"/>
    </row>
    <row r="18" spans="1:254" x14ac:dyDescent="0.2">
      <c r="A18" s="104" t="s">
        <v>254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254" s="25" customFormat="1" ht="12" customHeight="1" x14ac:dyDescent="0.2">
      <c r="A19" s="9" t="s">
        <v>60</v>
      </c>
      <c r="B19" s="7">
        <v>90</v>
      </c>
      <c r="C19" s="5">
        <v>10.6</v>
      </c>
      <c r="D19" s="5">
        <v>12.6</v>
      </c>
      <c r="E19" s="5">
        <v>9.06</v>
      </c>
      <c r="F19" s="5">
        <v>207.09</v>
      </c>
      <c r="G19" s="4">
        <v>100</v>
      </c>
      <c r="H19" s="26">
        <v>11.63</v>
      </c>
      <c r="I19" s="26">
        <v>14.08</v>
      </c>
      <c r="J19" s="26">
        <v>10.08</v>
      </c>
      <c r="K19" s="26">
        <v>230.1</v>
      </c>
      <c r="L19" s="7" t="s">
        <v>189</v>
      </c>
      <c r="M19" s="6" t="s">
        <v>62</v>
      </c>
    </row>
    <row r="20" spans="1:254" x14ac:dyDescent="0.2">
      <c r="A20" s="6" t="s">
        <v>63</v>
      </c>
      <c r="B20" s="7">
        <v>150</v>
      </c>
      <c r="C20" s="7">
        <v>5.52</v>
      </c>
      <c r="D20" s="7">
        <v>4.51</v>
      </c>
      <c r="E20" s="7">
        <v>26.45</v>
      </c>
      <c r="F20" s="7">
        <v>168.45</v>
      </c>
      <c r="G20" s="7">
        <v>180</v>
      </c>
      <c r="H20" s="4">
        <v>6.62</v>
      </c>
      <c r="I20" s="4">
        <v>5.42</v>
      </c>
      <c r="J20" s="4">
        <v>31.73</v>
      </c>
      <c r="K20" s="4">
        <v>202.14</v>
      </c>
      <c r="L20" s="7" t="s">
        <v>64</v>
      </c>
      <c r="M20" s="6" t="s">
        <v>65</v>
      </c>
    </row>
    <row r="21" spans="1:254" x14ac:dyDescent="0.2">
      <c r="A21" s="9" t="s">
        <v>21</v>
      </c>
      <c r="B21" s="7">
        <v>215</v>
      </c>
      <c r="C21" s="7">
        <v>7.0000000000000007E-2</v>
      </c>
      <c r="D21" s="7">
        <v>0.02</v>
      </c>
      <c r="E21" s="7">
        <v>15</v>
      </c>
      <c r="F21" s="7">
        <v>60</v>
      </c>
      <c r="G21" s="7">
        <v>215</v>
      </c>
      <c r="H21" s="7">
        <v>7.0000000000000007E-2</v>
      </c>
      <c r="I21" s="7">
        <v>0.02</v>
      </c>
      <c r="J21" s="7">
        <v>15</v>
      </c>
      <c r="K21" s="7">
        <v>60</v>
      </c>
      <c r="L21" s="7" t="s">
        <v>22</v>
      </c>
      <c r="M21" s="6" t="s">
        <v>23</v>
      </c>
    </row>
    <row r="22" spans="1:254" x14ac:dyDescent="0.2">
      <c r="A22" s="3" t="s">
        <v>193</v>
      </c>
      <c r="B22" s="28">
        <v>20</v>
      </c>
      <c r="C22" s="4">
        <f>3.2/2</f>
        <v>1.6</v>
      </c>
      <c r="D22" s="4">
        <f>0.4/2</f>
        <v>0.2</v>
      </c>
      <c r="E22" s="4">
        <f>20.4/2</f>
        <v>10.199999999999999</v>
      </c>
      <c r="F22" s="4">
        <v>50</v>
      </c>
      <c r="G22" s="28">
        <v>20</v>
      </c>
      <c r="H22" s="4">
        <f>3.2/2</f>
        <v>1.6</v>
      </c>
      <c r="I22" s="4">
        <f>0.4/2</f>
        <v>0.2</v>
      </c>
      <c r="J22" s="4">
        <f>20.4/2</f>
        <v>10.199999999999999</v>
      </c>
      <c r="K22" s="4">
        <v>50</v>
      </c>
      <c r="L22" s="73" t="s">
        <v>69</v>
      </c>
      <c r="M22" s="9" t="s">
        <v>45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x14ac:dyDescent="0.2">
      <c r="A23" s="16" t="s">
        <v>24</v>
      </c>
      <c r="B23" s="2">
        <f t="shared" ref="B23:K23" si="2">SUM(B19:B22)</f>
        <v>475</v>
      </c>
      <c r="C23" s="17">
        <f t="shared" si="2"/>
        <v>17.79</v>
      </c>
      <c r="D23" s="17">
        <f t="shared" si="2"/>
        <v>17.329999999999998</v>
      </c>
      <c r="E23" s="17">
        <f t="shared" si="2"/>
        <v>60.709999999999994</v>
      </c>
      <c r="F23" s="17">
        <f t="shared" si="2"/>
        <v>485.53999999999996</v>
      </c>
      <c r="G23" s="17">
        <f t="shared" si="2"/>
        <v>515</v>
      </c>
      <c r="H23" s="17">
        <f t="shared" si="2"/>
        <v>19.920000000000002</v>
      </c>
      <c r="I23" s="17">
        <f t="shared" si="2"/>
        <v>19.72</v>
      </c>
      <c r="J23" s="17">
        <f t="shared" si="2"/>
        <v>67.010000000000005</v>
      </c>
      <c r="K23" s="17">
        <f t="shared" si="2"/>
        <v>542.24</v>
      </c>
      <c r="L23" s="17"/>
      <c r="M23" s="17"/>
    </row>
    <row r="24" spans="1:254" x14ac:dyDescent="0.2">
      <c r="A24" s="103" t="s">
        <v>255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254" s="23" customFormat="1" x14ac:dyDescent="0.2">
      <c r="A25" s="3" t="s">
        <v>190</v>
      </c>
      <c r="B25" s="4">
        <v>100</v>
      </c>
      <c r="C25" s="5">
        <v>8.64</v>
      </c>
      <c r="D25" s="5">
        <v>9.85</v>
      </c>
      <c r="E25" s="5">
        <v>45.53</v>
      </c>
      <c r="F25" s="5">
        <v>292.98</v>
      </c>
      <c r="G25" s="4">
        <v>100</v>
      </c>
      <c r="H25" s="5">
        <v>8.64</v>
      </c>
      <c r="I25" s="5">
        <v>9.85</v>
      </c>
      <c r="J25" s="5">
        <v>45.53</v>
      </c>
      <c r="K25" s="5">
        <v>292.98</v>
      </c>
      <c r="L25" s="4" t="s">
        <v>191</v>
      </c>
      <c r="M25" s="6" t="s">
        <v>192</v>
      </c>
    </row>
    <row r="26" spans="1:254" x14ac:dyDescent="0.2">
      <c r="A26" s="6" t="s">
        <v>51</v>
      </c>
      <c r="B26" s="7">
        <v>100</v>
      </c>
      <c r="C26" s="4">
        <v>0.4</v>
      </c>
      <c r="D26" s="4">
        <v>0.4</v>
      </c>
      <c r="E26" s="4">
        <f>19.6/2</f>
        <v>9.8000000000000007</v>
      </c>
      <c r="F26" s="4">
        <f>94/2</f>
        <v>47</v>
      </c>
      <c r="G26" s="7">
        <v>100</v>
      </c>
      <c r="H26" s="26">
        <v>0.4</v>
      </c>
      <c r="I26" s="26">
        <v>0.4</v>
      </c>
      <c r="J26" s="26">
        <f>19.6/2</f>
        <v>9.8000000000000007</v>
      </c>
      <c r="K26" s="26">
        <f>94/2</f>
        <v>47</v>
      </c>
      <c r="L26" s="7" t="s">
        <v>52</v>
      </c>
      <c r="M26" s="6" t="s">
        <v>53</v>
      </c>
    </row>
    <row r="27" spans="1:254" x14ac:dyDescent="0.2">
      <c r="A27" s="91" t="s">
        <v>210</v>
      </c>
      <c r="B27" s="92">
        <v>200</v>
      </c>
      <c r="C27" s="92">
        <v>0.6</v>
      </c>
      <c r="D27" s="92">
        <v>0.4</v>
      </c>
      <c r="E27" s="92">
        <v>32.6</v>
      </c>
      <c r="F27" s="92">
        <v>136.4</v>
      </c>
      <c r="G27" s="93">
        <v>200</v>
      </c>
      <c r="H27" s="93">
        <v>0.6</v>
      </c>
      <c r="I27" s="93">
        <v>0.4</v>
      </c>
      <c r="J27" s="93">
        <v>32.6</v>
      </c>
      <c r="K27" s="93">
        <v>136.4</v>
      </c>
      <c r="L27" s="94" t="s">
        <v>211</v>
      </c>
      <c r="M27" s="95" t="s">
        <v>212</v>
      </c>
    </row>
    <row r="28" spans="1:254" x14ac:dyDescent="0.2">
      <c r="A28" s="16" t="s">
        <v>24</v>
      </c>
      <c r="B28" s="2">
        <f t="shared" ref="B28:K28" si="3">SUM(B25:B27)</f>
        <v>400</v>
      </c>
      <c r="C28" s="2">
        <f t="shared" si="3"/>
        <v>9.64</v>
      </c>
      <c r="D28" s="2">
        <f t="shared" si="3"/>
        <v>10.65</v>
      </c>
      <c r="E28" s="2">
        <f t="shared" si="3"/>
        <v>87.93</v>
      </c>
      <c r="F28" s="2">
        <f t="shared" si="3"/>
        <v>476.38</v>
      </c>
      <c r="G28" s="2">
        <f t="shared" si="3"/>
        <v>400</v>
      </c>
      <c r="H28" s="2">
        <f t="shared" si="3"/>
        <v>9.64</v>
      </c>
      <c r="I28" s="2">
        <f t="shared" si="3"/>
        <v>10.65</v>
      </c>
      <c r="J28" s="2">
        <f t="shared" si="3"/>
        <v>87.93</v>
      </c>
      <c r="K28" s="2">
        <f t="shared" si="3"/>
        <v>476.38</v>
      </c>
      <c r="L28" s="2"/>
      <c r="M28" s="2"/>
    </row>
    <row r="29" spans="1:254" x14ac:dyDescent="0.2">
      <c r="A29" s="104" t="s">
        <v>70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254" ht="10.5" customHeight="1" x14ac:dyDescent="0.2">
      <c r="A30" s="103" t="s">
        <v>2</v>
      </c>
      <c r="B30" s="104" t="s">
        <v>3</v>
      </c>
      <c r="C30" s="104"/>
      <c r="D30" s="104"/>
      <c r="E30" s="104"/>
      <c r="F30" s="104"/>
      <c r="G30" s="104" t="s">
        <v>178</v>
      </c>
      <c r="H30" s="104"/>
      <c r="I30" s="104"/>
      <c r="J30" s="104"/>
      <c r="K30" s="104"/>
      <c r="L30" s="103" t="s">
        <v>4</v>
      </c>
      <c r="M30" s="103" t="s">
        <v>5</v>
      </c>
    </row>
    <row r="31" spans="1:254" ht="11.45" customHeight="1" x14ac:dyDescent="0.2">
      <c r="A31" s="103"/>
      <c r="B31" s="2" t="s">
        <v>6</v>
      </c>
      <c r="C31" s="2" t="s">
        <v>7</v>
      </c>
      <c r="D31" s="2" t="s">
        <v>8</v>
      </c>
      <c r="E31" s="2" t="s">
        <v>9</v>
      </c>
      <c r="F31" s="2" t="s">
        <v>10</v>
      </c>
      <c r="G31" s="2" t="s">
        <v>6</v>
      </c>
      <c r="H31" s="2" t="s">
        <v>7</v>
      </c>
      <c r="I31" s="2" t="s">
        <v>8</v>
      </c>
      <c r="J31" s="2" t="s">
        <v>9</v>
      </c>
      <c r="K31" s="2" t="s">
        <v>10</v>
      </c>
      <c r="L31" s="103"/>
      <c r="M31" s="103"/>
    </row>
    <row r="32" spans="1:254" ht="9" customHeight="1" x14ac:dyDescent="0.2">
      <c r="A32" s="104" t="s">
        <v>254</v>
      </c>
      <c r="B32" s="104"/>
      <c r="C32" s="105"/>
      <c r="D32" s="105"/>
      <c r="E32" s="105"/>
      <c r="F32" s="105"/>
      <c r="G32" s="104"/>
      <c r="H32" s="104"/>
      <c r="I32" s="104"/>
      <c r="J32" s="104"/>
      <c r="K32" s="104"/>
      <c r="L32" s="104"/>
      <c r="M32" s="104"/>
    </row>
    <row r="33" spans="1:254" ht="12" customHeight="1" x14ac:dyDescent="0.2">
      <c r="A33" s="6" t="s">
        <v>77</v>
      </c>
      <c r="B33" s="28">
        <v>230</v>
      </c>
      <c r="C33" s="11">
        <v>18.13</v>
      </c>
      <c r="D33" s="11">
        <v>14.03</v>
      </c>
      <c r="E33" s="11">
        <v>47.61</v>
      </c>
      <c r="F33" s="11">
        <v>393.83</v>
      </c>
      <c r="G33" s="19">
        <v>0</v>
      </c>
      <c r="H33" s="7">
        <v>0</v>
      </c>
      <c r="I33" s="96">
        <v>0</v>
      </c>
      <c r="J33" s="96">
        <v>0</v>
      </c>
      <c r="K33" s="96">
        <v>0</v>
      </c>
      <c r="L33" s="19" t="s">
        <v>78</v>
      </c>
      <c r="M33" s="9" t="s">
        <v>79</v>
      </c>
    </row>
    <row r="34" spans="1:254" ht="11.25" customHeight="1" x14ac:dyDescent="0.2">
      <c r="A34" s="3" t="s">
        <v>12</v>
      </c>
      <c r="B34" s="28">
        <v>0</v>
      </c>
      <c r="C34" s="47">
        <v>0</v>
      </c>
      <c r="D34" s="47">
        <v>0</v>
      </c>
      <c r="E34" s="47">
        <v>0</v>
      </c>
      <c r="F34" s="47">
        <v>0</v>
      </c>
      <c r="G34" s="5">
        <v>250</v>
      </c>
      <c r="H34" s="5">
        <v>7.2</v>
      </c>
      <c r="I34" s="5">
        <v>13.02</v>
      </c>
      <c r="J34" s="5">
        <v>51.54</v>
      </c>
      <c r="K34" s="5">
        <v>352.8</v>
      </c>
      <c r="L34" s="4" t="s">
        <v>256</v>
      </c>
      <c r="M34" s="3" t="s">
        <v>14</v>
      </c>
    </row>
    <row r="35" spans="1:254" x14ac:dyDescent="0.2">
      <c r="A35" s="9" t="s">
        <v>21</v>
      </c>
      <c r="B35" s="7">
        <v>215</v>
      </c>
      <c r="C35" s="7">
        <v>7.0000000000000007E-2</v>
      </c>
      <c r="D35" s="7">
        <v>0.02</v>
      </c>
      <c r="E35" s="7">
        <v>15</v>
      </c>
      <c r="F35" s="7">
        <v>60</v>
      </c>
      <c r="G35" s="7">
        <v>215</v>
      </c>
      <c r="H35" s="7">
        <v>7.0000000000000007E-2</v>
      </c>
      <c r="I35" s="7">
        <v>0.02</v>
      </c>
      <c r="J35" s="7">
        <v>15</v>
      </c>
      <c r="K35" s="7">
        <v>60</v>
      </c>
      <c r="L35" s="7" t="s">
        <v>22</v>
      </c>
      <c r="M35" s="6" t="s">
        <v>23</v>
      </c>
    </row>
    <row r="36" spans="1:254" x14ac:dyDescent="0.2">
      <c r="A36" s="3" t="s">
        <v>193</v>
      </c>
      <c r="B36" s="28">
        <v>20</v>
      </c>
      <c r="C36" s="4">
        <f>3.2/2</f>
        <v>1.6</v>
      </c>
      <c r="D36" s="4">
        <f>0.4/2</f>
        <v>0.2</v>
      </c>
      <c r="E36" s="4">
        <f>20.4/2</f>
        <v>10.199999999999999</v>
      </c>
      <c r="F36" s="4">
        <v>50</v>
      </c>
      <c r="G36" s="7">
        <v>40</v>
      </c>
      <c r="H36" s="4">
        <v>3.2</v>
      </c>
      <c r="I36" s="4">
        <v>0.4</v>
      </c>
      <c r="J36" s="4">
        <v>20.399999999999999</v>
      </c>
      <c r="K36" s="4">
        <v>100</v>
      </c>
      <c r="L36" s="73" t="s">
        <v>69</v>
      </c>
      <c r="M36" s="9" t="s">
        <v>45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">
      <c r="A37" s="16" t="s">
        <v>24</v>
      </c>
      <c r="B37" s="2">
        <f>SUM(B33,B35,B36)</f>
        <v>465</v>
      </c>
      <c r="C37" s="2">
        <f t="shared" ref="C37:F37" si="4">SUM(C33,C35,C36)</f>
        <v>19.8</v>
      </c>
      <c r="D37" s="2">
        <f t="shared" si="4"/>
        <v>14.249999999999998</v>
      </c>
      <c r="E37" s="2">
        <f t="shared" si="4"/>
        <v>72.81</v>
      </c>
      <c r="F37" s="2">
        <f t="shared" si="4"/>
        <v>503.83</v>
      </c>
      <c r="G37" s="17">
        <f>SUM(G34:G36)</f>
        <v>505</v>
      </c>
      <c r="H37" s="17">
        <f t="shared" ref="H37:K37" si="5">SUM(H34:H36)</f>
        <v>10.47</v>
      </c>
      <c r="I37" s="17">
        <f t="shared" si="5"/>
        <v>13.44</v>
      </c>
      <c r="J37" s="17">
        <f t="shared" si="5"/>
        <v>86.94</v>
      </c>
      <c r="K37" s="17">
        <f t="shared" si="5"/>
        <v>512.79999999999995</v>
      </c>
      <c r="L37" s="17"/>
      <c r="M37" s="17"/>
    </row>
    <row r="38" spans="1:254" x14ac:dyDescent="0.2">
      <c r="A38" s="103" t="s">
        <v>255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254" ht="12" customHeight="1" x14ac:dyDescent="0.2">
      <c r="A39" s="6" t="s">
        <v>195</v>
      </c>
      <c r="B39" s="7">
        <v>80</v>
      </c>
      <c r="C39" s="4">
        <v>9.5399999999999991</v>
      </c>
      <c r="D39" s="4">
        <v>11.9</v>
      </c>
      <c r="E39" s="4">
        <v>40.9</v>
      </c>
      <c r="F39" s="4">
        <v>300.8</v>
      </c>
      <c r="G39" s="7">
        <v>80</v>
      </c>
      <c r="H39" s="4">
        <v>9.5399999999999991</v>
      </c>
      <c r="I39" s="4">
        <v>11.9</v>
      </c>
      <c r="J39" s="4">
        <v>40.9</v>
      </c>
      <c r="K39" s="4">
        <v>300.8</v>
      </c>
      <c r="L39" s="7" t="s">
        <v>196</v>
      </c>
      <c r="M39" s="9" t="s">
        <v>197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</row>
    <row r="40" spans="1:254" x14ac:dyDescent="0.2">
      <c r="A40" s="6" t="s">
        <v>51</v>
      </c>
      <c r="B40" s="7">
        <v>100</v>
      </c>
      <c r="C40" s="4">
        <v>0.4</v>
      </c>
      <c r="D40" s="4">
        <v>0.4</v>
      </c>
      <c r="E40" s="4">
        <f>19.6/2</f>
        <v>9.8000000000000007</v>
      </c>
      <c r="F40" s="4">
        <f>94/2</f>
        <v>47</v>
      </c>
      <c r="G40" s="7">
        <v>100</v>
      </c>
      <c r="H40" s="26">
        <v>0.4</v>
      </c>
      <c r="I40" s="26">
        <v>0.4</v>
      </c>
      <c r="J40" s="26">
        <f>19.6/2</f>
        <v>9.8000000000000007</v>
      </c>
      <c r="K40" s="26">
        <f>94/2</f>
        <v>47</v>
      </c>
      <c r="L40" s="7" t="s">
        <v>52</v>
      </c>
      <c r="M40" s="6" t="s">
        <v>53</v>
      </c>
    </row>
    <row r="41" spans="1:254" x14ac:dyDescent="0.2">
      <c r="A41" s="91" t="s">
        <v>210</v>
      </c>
      <c r="B41" s="92">
        <v>200</v>
      </c>
      <c r="C41" s="92">
        <v>0.6</v>
      </c>
      <c r="D41" s="92">
        <v>0.4</v>
      </c>
      <c r="E41" s="92">
        <v>32.6</v>
      </c>
      <c r="F41" s="92">
        <v>136.4</v>
      </c>
      <c r="G41" s="93">
        <v>200</v>
      </c>
      <c r="H41" s="93">
        <v>0.6</v>
      </c>
      <c r="I41" s="93">
        <v>0.4</v>
      </c>
      <c r="J41" s="93">
        <v>32.6</v>
      </c>
      <c r="K41" s="93">
        <v>136.4</v>
      </c>
      <c r="L41" s="94" t="s">
        <v>211</v>
      </c>
      <c r="M41" s="95" t="s">
        <v>212</v>
      </c>
    </row>
    <row r="42" spans="1:254" x14ac:dyDescent="0.2">
      <c r="A42" s="16" t="s">
        <v>24</v>
      </c>
      <c r="B42" s="2">
        <f t="shared" ref="B42:K42" si="6">SUM(B39:B41)</f>
        <v>380</v>
      </c>
      <c r="C42" s="2">
        <f t="shared" si="6"/>
        <v>10.54</v>
      </c>
      <c r="D42" s="2">
        <f t="shared" si="6"/>
        <v>12.700000000000001</v>
      </c>
      <c r="E42" s="2">
        <f t="shared" si="6"/>
        <v>83.300000000000011</v>
      </c>
      <c r="F42" s="2">
        <f t="shared" si="6"/>
        <v>484.20000000000005</v>
      </c>
      <c r="G42" s="2">
        <f t="shared" si="6"/>
        <v>380</v>
      </c>
      <c r="H42" s="2">
        <f t="shared" si="6"/>
        <v>10.54</v>
      </c>
      <c r="I42" s="2">
        <f t="shared" si="6"/>
        <v>12.700000000000001</v>
      </c>
      <c r="J42" s="2">
        <f t="shared" si="6"/>
        <v>83.300000000000011</v>
      </c>
      <c r="K42" s="2">
        <f t="shared" si="6"/>
        <v>484.20000000000005</v>
      </c>
      <c r="L42" s="2"/>
      <c r="M42" s="2"/>
    </row>
    <row r="43" spans="1:254" x14ac:dyDescent="0.2">
      <c r="A43" s="104" t="s">
        <v>83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254" x14ac:dyDescent="0.2">
      <c r="A44" s="103" t="s">
        <v>2</v>
      </c>
      <c r="B44" s="104" t="s">
        <v>3</v>
      </c>
      <c r="C44" s="104"/>
      <c r="D44" s="104"/>
      <c r="E44" s="104"/>
      <c r="F44" s="104"/>
      <c r="G44" s="104" t="s">
        <v>178</v>
      </c>
      <c r="H44" s="104"/>
      <c r="I44" s="104"/>
      <c r="J44" s="104"/>
      <c r="K44" s="104"/>
      <c r="L44" s="103" t="s">
        <v>4</v>
      </c>
      <c r="M44" s="103" t="s">
        <v>5</v>
      </c>
    </row>
    <row r="45" spans="1:254" ht="11.45" customHeight="1" x14ac:dyDescent="0.2">
      <c r="A45" s="103"/>
      <c r="B45" s="2" t="s">
        <v>6</v>
      </c>
      <c r="C45" s="2" t="s">
        <v>7</v>
      </c>
      <c r="D45" s="2" t="s">
        <v>8</v>
      </c>
      <c r="E45" s="2" t="s">
        <v>9</v>
      </c>
      <c r="F45" s="2" t="s">
        <v>10</v>
      </c>
      <c r="G45" s="2" t="s">
        <v>6</v>
      </c>
      <c r="H45" s="2" t="s">
        <v>7</v>
      </c>
      <c r="I45" s="2" t="s">
        <v>8</v>
      </c>
      <c r="J45" s="2" t="s">
        <v>9</v>
      </c>
      <c r="K45" s="2" t="s">
        <v>10</v>
      </c>
      <c r="L45" s="103"/>
      <c r="M45" s="103"/>
    </row>
    <row r="46" spans="1:254" x14ac:dyDescent="0.2">
      <c r="A46" s="103" t="s">
        <v>11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</row>
    <row r="47" spans="1:254" x14ac:dyDescent="0.2">
      <c r="A47" s="104" t="s">
        <v>254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254" x14ac:dyDescent="0.2">
      <c r="A48" s="3" t="s">
        <v>93</v>
      </c>
      <c r="B48" s="7">
        <v>90</v>
      </c>
      <c r="C48" s="4">
        <v>11.52</v>
      </c>
      <c r="D48" s="4">
        <v>13</v>
      </c>
      <c r="E48" s="4">
        <v>4.05</v>
      </c>
      <c r="F48" s="4">
        <v>189.6</v>
      </c>
      <c r="G48" s="4">
        <v>100</v>
      </c>
      <c r="H48" s="4">
        <v>12.81</v>
      </c>
      <c r="I48" s="4">
        <v>14.46</v>
      </c>
      <c r="J48" s="4">
        <v>4.5</v>
      </c>
      <c r="K48" s="4">
        <v>210.7</v>
      </c>
      <c r="L48" s="7" t="s">
        <v>94</v>
      </c>
      <c r="M48" s="6" t="s">
        <v>95</v>
      </c>
    </row>
    <row r="49" spans="1:254" ht="12" customHeight="1" x14ac:dyDescent="0.2">
      <c r="A49" s="3" t="s">
        <v>96</v>
      </c>
      <c r="B49" s="4">
        <v>150</v>
      </c>
      <c r="C49" s="4">
        <v>8.6</v>
      </c>
      <c r="D49" s="4">
        <v>6.09</v>
      </c>
      <c r="E49" s="4">
        <v>38.64</v>
      </c>
      <c r="F49" s="4">
        <v>243.75</v>
      </c>
      <c r="G49" s="4">
        <v>180</v>
      </c>
      <c r="H49" s="26">
        <v>10.32</v>
      </c>
      <c r="I49" s="26">
        <v>7.31</v>
      </c>
      <c r="J49" s="26">
        <v>46.37</v>
      </c>
      <c r="K49" s="26">
        <v>292.5</v>
      </c>
      <c r="L49" s="7" t="s">
        <v>97</v>
      </c>
      <c r="M49" s="9" t="s">
        <v>98</v>
      </c>
    </row>
    <row r="50" spans="1:254" x14ac:dyDescent="0.2">
      <c r="A50" s="9" t="s">
        <v>21</v>
      </c>
      <c r="B50" s="7">
        <v>215</v>
      </c>
      <c r="C50" s="7">
        <v>7.0000000000000007E-2</v>
      </c>
      <c r="D50" s="7">
        <v>0.02</v>
      </c>
      <c r="E50" s="7">
        <v>15</v>
      </c>
      <c r="F50" s="7">
        <v>60</v>
      </c>
      <c r="G50" s="7">
        <v>215</v>
      </c>
      <c r="H50" s="7">
        <v>7.0000000000000007E-2</v>
      </c>
      <c r="I50" s="7">
        <v>0.02</v>
      </c>
      <c r="J50" s="7">
        <v>15</v>
      </c>
      <c r="K50" s="7">
        <v>60</v>
      </c>
      <c r="L50" s="7" t="s">
        <v>22</v>
      </c>
      <c r="M50" s="6" t="s">
        <v>23</v>
      </c>
    </row>
    <row r="51" spans="1:254" x14ac:dyDescent="0.2">
      <c r="A51" s="3" t="s">
        <v>193</v>
      </c>
      <c r="B51" s="28">
        <v>20</v>
      </c>
      <c r="C51" s="4">
        <f>3.2/2</f>
        <v>1.6</v>
      </c>
      <c r="D51" s="4">
        <f>0.4/2</f>
        <v>0.2</v>
      </c>
      <c r="E51" s="4">
        <f>20.4/2</f>
        <v>10.199999999999999</v>
      </c>
      <c r="F51" s="4">
        <v>50</v>
      </c>
      <c r="G51" s="28">
        <v>20</v>
      </c>
      <c r="H51" s="4">
        <f>3.2/2</f>
        <v>1.6</v>
      </c>
      <c r="I51" s="4">
        <f>0.4/2</f>
        <v>0.2</v>
      </c>
      <c r="J51" s="4">
        <f>20.4/2</f>
        <v>10.199999999999999</v>
      </c>
      <c r="K51" s="4">
        <v>50</v>
      </c>
      <c r="L51" s="73" t="s">
        <v>69</v>
      </c>
      <c r="M51" s="9" t="s">
        <v>45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</row>
    <row r="52" spans="1:254" x14ac:dyDescent="0.2">
      <c r="A52" s="16" t="s">
        <v>24</v>
      </c>
      <c r="B52" s="2">
        <f t="shared" ref="B52:K52" si="7">SUM(B48:B51)</f>
        <v>475</v>
      </c>
      <c r="C52" s="17">
        <f t="shared" si="7"/>
        <v>21.79</v>
      </c>
      <c r="D52" s="17">
        <f t="shared" si="7"/>
        <v>19.309999999999999</v>
      </c>
      <c r="E52" s="17">
        <f t="shared" si="7"/>
        <v>67.89</v>
      </c>
      <c r="F52" s="17">
        <f t="shared" si="7"/>
        <v>543.35</v>
      </c>
      <c r="G52" s="17">
        <f t="shared" si="7"/>
        <v>515</v>
      </c>
      <c r="H52" s="17">
        <f t="shared" si="7"/>
        <v>24.800000000000004</v>
      </c>
      <c r="I52" s="17">
        <f t="shared" si="7"/>
        <v>21.99</v>
      </c>
      <c r="J52" s="17">
        <f t="shared" si="7"/>
        <v>76.070000000000007</v>
      </c>
      <c r="K52" s="17">
        <f t="shared" si="7"/>
        <v>613.20000000000005</v>
      </c>
      <c r="L52" s="17"/>
      <c r="M52" s="17"/>
    </row>
    <row r="53" spans="1:254" x14ac:dyDescent="0.2">
      <c r="A53" s="103" t="s">
        <v>255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</row>
    <row r="54" spans="1:254" s="25" customFormat="1" ht="11.25" customHeight="1" x14ac:dyDescent="0.2">
      <c r="A54" s="3" t="s">
        <v>199</v>
      </c>
      <c r="B54" s="4">
        <v>100</v>
      </c>
      <c r="C54" s="5">
        <v>8.5</v>
      </c>
      <c r="D54" s="5">
        <v>7.98</v>
      </c>
      <c r="E54" s="5">
        <v>38.880000000000003</v>
      </c>
      <c r="F54" s="5">
        <v>244.8</v>
      </c>
      <c r="G54" s="4">
        <v>100</v>
      </c>
      <c r="H54" s="5">
        <v>8.5</v>
      </c>
      <c r="I54" s="5">
        <v>7.98</v>
      </c>
      <c r="J54" s="5">
        <v>38.880000000000003</v>
      </c>
      <c r="K54" s="5">
        <v>244.8</v>
      </c>
      <c r="L54" s="4" t="s">
        <v>200</v>
      </c>
      <c r="M54" s="21" t="s">
        <v>201</v>
      </c>
    </row>
    <row r="55" spans="1:254" x14ac:dyDescent="0.2">
      <c r="A55" s="6" t="s">
        <v>51</v>
      </c>
      <c r="B55" s="7">
        <v>100</v>
      </c>
      <c r="C55" s="4">
        <v>0.4</v>
      </c>
      <c r="D55" s="4">
        <v>0.4</v>
      </c>
      <c r="E55" s="4">
        <f>19.6/2</f>
        <v>9.8000000000000007</v>
      </c>
      <c r="F55" s="4">
        <f>94/2</f>
        <v>47</v>
      </c>
      <c r="G55" s="7">
        <v>100</v>
      </c>
      <c r="H55" s="26">
        <v>0.4</v>
      </c>
      <c r="I55" s="26">
        <v>0.4</v>
      </c>
      <c r="J55" s="26">
        <f>19.6/2</f>
        <v>9.8000000000000007</v>
      </c>
      <c r="K55" s="26">
        <f>94/2</f>
        <v>47</v>
      </c>
      <c r="L55" s="7" t="s">
        <v>52</v>
      </c>
      <c r="M55" s="6" t="s">
        <v>53</v>
      </c>
    </row>
    <row r="56" spans="1:254" x14ac:dyDescent="0.2">
      <c r="A56" s="91" t="s">
        <v>210</v>
      </c>
      <c r="B56" s="92">
        <v>200</v>
      </c>
      <c r="C56" s="92">
        <v>0.6</v>
      </c>
      <c r="D56" s="92">
        <v>0.4</v>
      </c>
      <c r="E56" s="92">
        <v>32.6</v>
      </c>
      <c r="F56" s="92">
        <v>136.4</v>
      </c>
      <c r="G56" s="93">
        <v>200</v>
      </c>
      <c r="H56" s="93">
        <v>0.6</v>
      </c>
      <c r="I56" s="93">
        <v>0.4</v>
      </c>
      <c r="J56" s="93">
        <v>32.6</v>
      </c>
      <c r="K56" s="93">
        <v>136.4</v>
      </c>
      <c r="L56" s="94" t="s">
        <v>211</v>
      </c>
      <c r="M56" s="95" t="s">
        <v>212</v>
      </c>
    </row>
    <row r="57" spans="1:254" x14ac:dyDescent="0.2">
      <c r="A57" s="16" t="s">
        <v>24</v>
      </c>
      <c r="B57" s="2">
        <f t="shared" ref="B57:K57" si="8">SUM(B54:B56)</f>
        <v>400</v>
      </c>
      <c r="C57" s="2">
        <f t="shared" si="8"/>
        <v>9.5</v>
      </c>
      <c r="D57" s="2">
        <f t="shared" si="8"/>
        <v>8.7800000000000011</v>
      </c>
      <c r="E57" s="2">
        <f t="shared" si="8"/>
        <v>81.28</v>
      </c>
      <c r="F57" s="2">
        <f t="shared" si="8"/>
        <v>428.20000000000005</v>
      </c>
      <c r="G57" s="2">
        <f t="shared" si="8"/>
        <v>400</v>
      </c>
      <c r="H57" s="2">
        <f t="shared" si="8"/>
        <v>9.5</v>
      </c>
      <c r="I57" s="2">
        <f t="shared" si="8"/>
        <v>8.7800000000000011</v>
      </c>
      <c r="J57" s="2">
        <f t="shared" si="8"/>
        <v>81.28</v>
      </c>
      <c r="K57" s="2">
        <f t="shared" si="8"/>
        <v>428.20000000000005</v>
      </c>
      <c r="L57" s="2"/>
      <c r="M57" s="2"/>
    </row>
    <row r="58" spans="1:254" x14ac:dyDescent="0.2">
      <c r="A58" s="104" t="s">
        <v>101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254" x14ac:dyDescent="0.2">
      <c r="A59" s="103" t="s">
        <v>2</v>
      </c>
      <c r="B59" s="104" t="s">
        <v>3</v>
      </c>
      <c r="C59" s="104"/>
      <c r="D59" s="104"/>
      <c r="E59" s="104"/>
      <c r="F59" s="104"/>
      <c r="G59" s="104" t="s">
        <v>178</v>
      </c>
      <c r="H59" s="104"/>
      <c r="I59" s="104"/>
      <c r="J59" s="104"/>
      <c r="K59" s="104"/>
      <c r="L59" s="103" t="s">
        <v>4</v>
      </c>
      <c r="M59" s="103" t="s">
        <v>5</v>
      </c>
    </row>
    <row r="60" spans="1:254" ht="11.45" customHeight="1" x14ac:dyDescent="0.2">
      <c r="A60" s="103"/>
      <c r="B60" s="2" t="s">
        <v>6</v>
      </c>
      <c r="C60" s="2" t="s">
        <v>7</v>
      </c>
      <c r="D60" s="2" t="s">
        <v>8</v>
      </c>
      <c r="E60" s="2" t="s">
        <v>9</v>
      </c>
      <c r="F60" s="2" t="s">
        <v>10</v>
      </c>
      <c r="G60" s="2" t="s">
        <v>6</v>
      </c>
      <c r="H60" s="2" t="s">
        <v>7</v>
      </c>
      <c r="I60" s="2" t="s">
        <v>8</v>
      </c>
      <c r="J60" s="2" t="s">
        <v>9</v>
      </c>
      <c r="K60" s="2" t="s">
        <v>10</v>
      </c>
      <c r="L60" s="103"/>
      <c r="M60" s="103"/>
    </row>
    <row r="61" spans="1:254" x14ac:dyDescent="0.2">
      <c r="A61" s="104" t="s">
        <v>254</v>
      </c>
      <c r="B61" s="104"/>
      <c r="C61" s="105"/>
      <c r="D61" s="105"/>
      <c r="E61" s="105"/>
      <c r="F61" s="105"/>
      <c r="G61" s="104"/>
      <c r="H61" s="104"/>
      <c r="I61" s="104"/>
      <c r="J61" s="104"/>
      <c r="K61" s="104"/>
      <c r="L61" s="104"/>
      <c r="M61" s="104"/>
    </row>
    <row r="62" spans="1:254" ht="12" customHeight="1" x14ac:dyDescent="0.2">
      <c r="A62" s="6" t="s">
        <v>84</v>
      </c>
      <c r="B62" s="10">
        <v>220</v>
      </c>
      <c r="C62" s="11">
        <v>14.88</v>
      </c>
      <c r="D62" s="11">
        <v>17.510000000000002</v>
      </c>
      <c r="E62" s="11">
        <v>37.520000000000003</v>
      </c>
      <c r="F62" s="11">
        <v>367.84</v>
      </c>
      <c r="G62" s="10">
        <v>220</v>
      </c>
      <c r="H62" s="11">
        <v>14.88</v>
      </c>
      <c r="I62" s="11">
        <v>17.510000000000002</v>
      </c>
      <c r="J62" s="11">
        <v>37.520000000000003</v>
      </c>
      <c r="K62" s="11">
        <v>367.84</v>
      </c>
      <c r="L62" s="55" t="s">
        <v>198</v>
      </c>
      <c r="M62" s="6" t="s">
        <v>86</v>
      </c>
    </row>
    <row r="63" spans="1:254" x14ac:dyDescent="0.2">
      <c r="A63" s="9" t="s">
        <v>21</v>
      </c>
      <c r="B63" s="7">
        <v>215</v>
      </c>
      <c r="C63" s="15">
        <v>7.0000000000000007E-2</v>
      </c>
      <c r="D63" s="15">
        <v>0.02</v>
      </c>
      <c r="E63" s="15">
        <v>15</v>
      </c>
      <c r="F63" s="15">
        <v>60</v>
      </c>
      <c r="G63" s="7">
        <v>215</v>
      </c>
      <c r="H63" s="7">
        <v>7.0000000000000007E-2</v>
      </c>
      <c r="I63" s="7">
        <v>0.02</v>
      </c>
      <c r="J63" s="7">
        <v>15</v>
      </c>
      <c r="K63" s="7">
        <v>60</v>
      </c>
      <c r="L63" s="7" t="s">
        <v>22</v>
      </c>
      <c r="M63" s="6" t="s">
        <v>23</v>
      </c>
    </row>
    <row r="64" spans="1:254" x14ac:dyDescent="0.2">
      <c r="A64" s="3" t="s">
        <v>193</v>
      </c>
      <c r="B64" s="28">
        <v>20</v>
      </c>
      <c r="C64" s="4">
        <f>3.2/2</f>
        <v>1.6</v>
      </c>
      <c r="D64" s="4">
        <f>0.4/2</f>
        <v>0.2</v>
      </c>
      <c r="E64" s="4">
        <f>20.4/2</f>
        <v>10.199999999999999</v>
      </c>
      <c r="F64" s="4">
        <v>50</v>
      </c>
      <c r="G64" s="28">
        <v>20</v>
      </c>
      <c r="H64" s="4">
        <f>3.2/2</f>
        <v>1.6</v>
      </c>
      <c r="I64" s="4">
        <f>0.4/2</f>
        <v>0.2</v>
      </c>
      <c r="J64" s="4">
        <f>20.4/2</f>
        <v>10.199999999999999</v>
      </c>
      <c r="K64" s="4">
        <v>50</v>
      </c>
      <c r="L64" s="73" t="s">
        <v>69</v>
      </c>
      <c r="M64" s="9" t="s">
        <v>45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</row>
    <row r="65" spans="1:254" x14ac:dyDescent="0.2">
      <c r="A65" s="16" t="s">
        <v>24</v>
      </c>
      <c r="B65" s="2">
        <f t="shared" ref="B65:K65" si="9">SUM(B62:B64)</f>
        <v>455</v>
      </c>
      <c r="C65" s="17">
        <f t="shared" si="9"/>
        <v>16.55</v>
      </c>
      <c r="D65" s="17">
        <f t="shared" si="9"/>
        <v>17.73</v>
      </c>
      <c r="E65" s="17">
        <f t="shared" si="9"/>
        <v>62.72</v>
      </c>
      <c r="F65" s="17">
        <f t="shared" si="9"/>
        <v>477.84</v>
      </c>
      <c r="G65" s="17">
        <f t="shared" si="9"/>
        <v>455</v>
      </c>
      <c r="H65" s="17">
        <f t="shared" si="9"/>
        <v>16.55</v>
      </c>
      <c r="I65" s="17">
        <f t="shared" si="9"/>
        <v>17.73</v>
      </c>
      <c r="J65" s="17">
        <f t="shared" si="9"/>
        <v>62.72</v>
      </c>
      <c r="K65" s="17">
        <f t="shared" si="9"/>
        <v>477.84</v>
      </c>
      <c r="L65" s="17"/>
      <c r="M65" s="17"/>
    </row>
    <row r="66" spans="1:254" x14ac:dyDescent="0.2">
      <c r="A66" s="103" t="s">
        <v>255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</row>
    <row r="67" spans="1:254" x14ac:dyDescent="0.2">
      <c r="A67" s="9" t="s">
        <v>203</v>
      </c>
      <c r="B67" s="7">
        <v>100</v>
      </c>
      <c r="C67" s="4">
        <v>12.78</v>
      </c>
      <c r="D67" s="4">
        <v>14.16</v>
      </c>
      <c r="E67" s="4">
        <v>37.659999999999997</v>
      </c>
      <c r="F67" s="4">
        <v>333</v>
      </c>
      <c r="G67" s="7">
        <v>100</v>
      </c>
      <c r="H67" s="4">
        <v>12.78</v>
      </c>
      <c r="I67" s="4">
        <v>14.16</v>
      </c>
      <c r="J67" s="4">
        <v>37.659999999999997</v>
      </c>
      <c r="K67" s="4">
        <v>333</v>
      </c>
      <c r="L67" s="7" t="s">
        <v>204</v>
      </c>
      <c r="M67" s="9" t="s">
        <v>205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M67" s="52"/>
      <c r="IN67" s="52"/>
      <c r="IO67" s="52"/>
      <c r="IP67" s="52"/>
      <c r="IQ67" s="52"/>
      <c r="IR67" s="52"/>
      <c r="IS67" s="52"/>
      <c r="IT67" s="52"/>
    </row>
    <row r="68" spans="1:254" x14ac:dyDescent="0.2">
      <c r="A68" s="6" t="s">
        <v>51</v>
      </c>
      <c r="B68" s="7">
        <v>100</v>
      </c>
      <c r="C68" s="4">
        <v>0.4</v>
      </c>
      <c r="D68" s="4">
        <v>0.4</v>
      </c>
      <c r="E68" s="4">
        <f>19.6/2</f>
        <v>9.8000000000000007</v>
      </c>
      <c r="F68" s="4">
        <f>94/2</f>
        <v>47</v>
      </c>
      <c r="G68" s="7">
        <v>100</v>
      </c>
      <c r="H68" s="26">
        <v>0.4</v>
      </c>
      <c r="I68" s="26">
        <v>0.4</v>
      </c>
      <c r="J68" s="26">
        <f>19.6/2</f>
        <v>9.8000000000000007</v>
      </c>
      <c r="K68" s="26">
        <f>94/2</f>
        <v>47</v>
      </c>
      <c r="L68" s="7" t="s">
        <v>52</v>
      </c>
      <c r="M68" s="6" t="s">
        <v>53</v>
      </c>
    </row>
    <row r="69" spans="1:254" x14ac:dyDescent="0.2">
      <c r="A69" s="91" t="s">
        <v>210</v>
      </c>
      <c r="B69" s="92">
        <v>200</v>
      </c>
      <c r="C69" s="92">
        <v>0.6</v>
      </c>
      <c r="D69" s="92">
        <v>0.4</v>
      </c>
      <c r="E69" s="92">
        <v>32.6</v>
      </c>
      <c r="F69" s="92">
        <v>136.4</v>
      </c>
      <c r="G69" s="93">
        <v>200</v>
      </c>
      <c r="H69" s="93">
        <v>0.6</v>
      </c>
      <c r="I69" s="93">
        <v>0.4</v>
      </c>
      <c r="J69" s="93">
        <v>32.6</v>
      </c>
      <c r="K69" s="93">
        <v>136.4</v>
      </c>
      <c r="L69" s="94" t="s">
        <v>211</v>
      </c>
      <c r="M69" s="95" t="s">
        <v>212</v>
      </c>
    </row>
    <row r="70" spans="1:254" x14ac:dyDescent="0.2">
      <c r="A70" s="16" t="s">
        <v>24</v>
      </c>
      <c r="B70" s="2">
        <f t="shared" ref="B70:M70" si="10">SUM(B67:B69)</f>
        <v>400</v>
      </c>
      <c r="C70" s="2">
        <f t="shared" si="10"/>
        <v>13.78</v>
      </c>
      <c r="D70" s="2">
        <f t="shared" si="10"/>
        <v>14.96</v>
      </c>
      <c r="E70" s="2">
        <f t="shared" si="10"/>
        <v>80.06</v>
      </c>
      <c r="F70" s="2">
        <f t="shared" si="10"/>
        <v>516.4</v>
      </c>
      <c r="G70" s="2">
        <f t="shared" si="10"/>
        <v>400</v>
      </c>
      <c r="H70" s="2">
        <f t="shared" si="10"/>
        <v>13.78</v>
      </c>
      <c r="I70" s="2">
        <f t="shared" si="10"/>
        <v>14.96</v>
      </c>
      <c r="J70" s="2">
        <f t="shared" si="10"/>
        <v>80.06</v>
      </c>
      <c r="K70" s="2">
        <f t="shared" si="10"/>
        <v>516.4</v>
      </c>
      <c r="L70" s="2">
        <f t="shared" si="10"/>
        <v>0</v>
      </c>
      <c r="M70" s="2">
        <f t="shared" si="10"/>
        <v>0</v>
      </c>
    </row>
    <row r="71" spans="1:254" x14ac:dyDescent="0.2">
      <c r="A71" s="104" t="s">
        <v>112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</row>
    <row r="72" spans="1:254" x14ac:dyDescent="0.2">
      <c r="A72" s="103" t="s">
        <v>2</v>
      </c>
      <c r="B72" s="104" t="s">
        <v>3</v>
      </c>
      <c r="C72" s="104"/>
      <c r="D72" s="104"/>
      <c r="E72" s="104"/>
      <c r="F72" s="104"/>
      <c r="G72" s="104" t="s">
        <v>178</v>
      </c>
      <c r="H72" s="104"/>
      <c r="I72" s="104"/>
      <c r="J72" s="104"/>
      <c r="K72" s="104"/>
      <c r="L72" s="103" t="s">
        <v>4</v>
      </c>
      <c r="M72" s="103" t="s">
        <v>5</v>
      </c>
    </row>
    <row r="73" spans="1:254" ht="11.45" customHeight="1" x14ac:dyDescent="0.2">
      <c r="A73" s="103"/>
      <c r="B73" s="2" t="s">
        <v>6</v>
      </c>
      <c r="C73" s="2" t="s">
        <v>7</v>
      </c>
      <c r="D73" s="2" t="s">
        <v>8</v>
      </c>
      <c r="E73" s="2" t="s">
        <v>9</v>
      </c>
      <c r="F73" s="2" t="s">
        <v>10</v>
      </c>
      <c r="G73" s="2" t="s">
        <v>6</v>
      </c>
      <c r="H73" s="2" t="s">
        <v>7</v>
      </c>
      <c r="I73" s="2" t="s">
        <v>8</v>
      </c>
      <c r="J73" s="2" t="s">
        <v>9</v>
      </c>
      <c r="K73" s="2" t="s">
        <v>10</v>
      </c>
      <c r="L73" s="103"/>
      <c r="M73" s="103"/>
    </row>
    <row r="74" spans="1:254" x14ac:dyDescent="0.2">
      <c r="A74" s="104" t="s">
        <v>254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1:254" s="25" customFormat="1" ht="12" customHeight="1" x14ac:dyDescent="0.2">
      <c r="A75" s="6" t="s">
        <v>261</v>
      </c>
      <c r="B75" s="28">
        <v>90</v>
      </c>
      <c r="C75" s="11">
        <v>13.9</v>
      </c>
      <c r="D75" s="11">
        <v>10.4</v>
      </c>
      <c r="E75" s="11">
        <v>12.1</v>
      </c>
      <c r="F75" s="11">
        <v>198</v>
      </c>
      <c r="G75" s="10">
        <v>100</v>
      </c>
      <c r="H75" s="11">
        <v>15.4</v>
      </c>
      <c r="I75" s="11">
        <v>11.6</v>
      </c>
      <c r="J75" s="11">
        <v>13.4</v>
      </c>
      <c r="K75" s="11">
        <v>220</v>
      </c>
      <c r="L75" s="19" t="s">
        <v>262</v>
      </c>
      <c r="M75" s="31" t="s">
        <v>124</v>
      </c>
    </row>
    <row r="76" spans="1:254" s="25" customFormat="1" ht="21.75" customHeight="1" x14ac:dyDescent="0.2">
      <c r="A76" s="6" t="s">
        <v>125</v>
      </c>
      <c r="B76" s="7">
        <v>150</v>
      </c>
      <c r="C76" s="4">
        <v>3.65</v>
      </c>
      <c r="D76" s="4">
        <v>5.37</v>
      </c>
      <c r="E76" s="4">
        <v>36.68</v>
      </c>
      <c r="F76" s="4">
        <v>209.7</v>
      </c>
      <c r="G76" s="4">
        <v>180</v>
      </c>
      <c r="H76" s="26">
        <v>4.38</v>
      </c>
      <c r="I76" s="26">
        <v>6.44</v>
      </c>
      <c r="J76" s="26">
        <v>44.02</v>
      </c>
      <c r="K76" s="26">
        <v>251.64</v>
      </c>
      <c r="L76" s="7" t="s">
        <v>126</v>
      </c>
      <c r="M76" s="6" t="s">
        <v>127</v>
      </c>
    </row>
    <row r="77" spans="1:254" x14ac:dyDescent="0.2">
      <c r="A77" s="9" t="s">
        <v>21</v>
      </c>
      <c r="B77" s="7">
        <v>215</v>
      </c>
      <c r="C77" s="7">
        <v>7.0000000000000007E-2</v>
      </c>
      <c r="D77" s="7">
        <v>0.02</v>
      </c>
      <c r="E77" s="7">
        <v>15</v>
      </c>
      <c r="F77" s="7">
        <v>60</v>
      </c>
      <c r="G77" s="7">
        <v>215</v>
      </c>
      <c r="H77" s="7">
        <v>7.0000000000000007E-2</v>
      </c>
      <c r="I77" s="7">
        <v>0.02</v>
      </c>
      <c r="J77" s="7">
        <v>15</v>
      </c>
      <c r="K77" s="7">
        <v>60</v>
      </c>
      <c r="L77" s="7" t="s">
        <v>22</v>
      </c>
      <c r="M77" s="6" t="s">
        <v>23</v>
      </c>
    </row>
    <row r="78" spans="1:254" x14ac:dyDescent="0.2">
      <c r="A78" s="3" t="s">
        <v>193</v>
      </c>
      <c r="B78" s="28">
        <v>20</v>
      </c>
      <c r="C78" s="4">
        <f>3.2/2</f>
        <v>1.6</v>
      </c>
      <c r="D78" s="4">
        <f>0.4/2</f>
        <v>0.2</v>
      </c>
      <c r="E78" s="4">
        <f>20.4/2</f>
        <v>10.199999999999999</v>
      </c>
      <c r="F78" s="4">
        <v>50</v>
      </c>
      <c r="G78" s="28">
        <v>20</v>
      </c>
      <c r="H78" s="4">
        <f>3.2/2</f>
        <v>1.6</v>
      </c>
      <c r="I78" s="4">
        <f>0.4/2</f>
        <v>0.2</v>
      </c>
      <c r="J78" s="4">
        <f>20.4/2</f>
        <v>10.199999999999999</v>
      </c>
      <c r="K78" s="4">
        <v>50</v>
      </c>
      <c r="L78" s="73" t="s">
        <v>69</v>
      </c>
      <c r="M78" s="9" t="s">
        <v>45</v>
      </c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</row>
    <row r="79" spans="1:254" x14ac:dyDescent="0.2">
      <c r="A79" s="16" t="s">
        <v>24</v>
      </c>
      <c r="B79" s="2">
        <f t="shared" ref="B79:K79" si="11">SUM(B75:B78)</f>
        <v>475</v>
      </c>
      <c r="C79" s="17">
        <f t="shared" si="11"/>
        <v>19.220000000000002</v>
      </c>
      <c r="D79" s="17">
        <f t="shared" si="11"/>
        <v>15.989999999999998</v>
      </c>
      <c r="E79" s="17">
        <f t="shared" si="11"/>
        <v>73.98</v>
      </c>
      <c r="F79" s="17">
        <f t="shared" si="11"/>
        <v>517.70000000000005</v>
      </c>
      <c r="G79" s="17">
        <f t="shared" si="11"/>
        <v>515</v>
      </c>
      <c r="H79" s="17">
        <f t="shared" si="11"/>
        <v>21.450000000000003</v>
      </c>
      <c r="I79" s="17">
        <f t="shared" si="11"/>
        <v>18.259999999999998</v>
      </c>
      <c r="J79" s="17">
        <f t="shared" si="11"/>
        <v>82.62</v>
      </c>
      <c r="K79" s="17">
        <f t="shared" si="11"/>
        <v>581.64</v>
      </c>
      <c r="L79" s="17"/>
      <c r="M79" s="17"/>
    </row>
    <row r="80" spans="1:254" x14ac:dyDescent="0.2">
      <c r="A80" s="103" t="s">
        <v>255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</row>
    <row r="81" spans="1:254" x14ac:dyDescent="0.2">
      <c r="A81" s="6" t="s">
        <v>207</v>
      </c>
      <c r="B81" s="28">
        <v>100</v>
      </c>
      <c r="C81" s="11">
        <v>8.3800000000000008</v>
      </c>
      <c r="D81" s="11">
        <v>10.37</v>
      </c>
      <c r="E81" s="11">
        <v>42.19</v>
      </c>
      <c r="F81" s="11">
        <v>209.84</v>
      </c>
      <c r="G81" s="28">
        <v>100</v>
      </c>
      <c r="H81" s="11">
        <v>8.3800000000000008</v>
      </c>
      <c r="I81" s="11">
        <v>10.37</v>
      </c>
      <c r="J81" s="11">
        <v>42.19</v>
      </c>
      <c r="K81" s="11">
        <v>209.84</v>
      </c>
      <c r="L81" s="7" t="s">
        <v>208</v>
      </c>
      <c r="M81" s="31" t="s">
        <v>209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</row>
    <row r="82" spans="1:254" x14ac:dyDescent="0.2">
      <c r="A82" s="6" t="s">
        <v>51</v>
      </c>
      <c r="B82" s="7">
        <v>100</v>
      </c>
      <c r="C82" s="4">
        <v>0.4</v>
      </c>
      <c r="D82" s="4">
        <v>0.4</v>
      </c>
      <c r="E82" s="4">
        <f>19.6/2</f>
        <v>9.8000000000000007</v>
      </c>
      <c r="F82" s="4">
        <f>94/2</f>
        <v>47</v>
      </c>
      <c r="G82" s="7">
        <v>100</v>
      </c>
      <c r="H82" s="26">
        <v>0.4</v>
      </c>
      <c r="I82" s="26">
        <v>0.4</v>
      </c>
      <c r="J82" s="26">
        <f>19.6/2</f>
        <v>9.8000000000000007</v>
      </c>
      <c r="K82" s="26">
        <f>94/2</f>
        <v>47</v>
      </c>
      <c r="L82" s="7" t="s">
        <v>52</v>
      </c>
      <c r="M82" s="6" t="s">
        <v>53</v>
      </c>
    </row>
    <row r="83" spans="1:254" x14ac:dyDescent="0.2">
      <c r="A83" s="91" t="s">
        <v>210</v>
      </c>
      <c r="B83" s="92">
        <v>200</v>
      </c>
      <c r="C83" s="92">
        <v>0.6</v>
      </c>
      <c r="D83" s="92">
        <v>0.4</v>
      </c>
      <c r="E83" s="92">
        <v>32.6</v>
      </c>
      <c r="F83" s="92">
        <v>136.4</v>
      </c>
      <c r="G83" s="93">
        <v>200</v>
      </c>
      <c r="H83" s="93">
        <v>0.6</v>
      </c>
      <c r="I83" s="93">
        <v>0.4</v>
      </c>
      <c r="J83" s="93">
        <v>32.6</v>
      </c>
      <c r="K83" s="93">
        <v>136.4</v>
      </c>
      <c r="L83" s="94" t="s">
        <v>211</v>
      </c>
      <c r="M83" s="95" t="s">
        <v>212</v>
      </c>
    </row>
    <row r="84" spans="1:254" x14ac:dyDescent="0.2">
      <c r="A84" s="16" t="s">
        <v>24</v>
      </c>
      <c r="B84" s="2">
        <f t="shared" ref="B84:M84" si="12">SUM(B81:B83)</f>
        <v>400</v>
      </c>
      <c r="C84" s="2">
        <f t="shared" si="12"/>
        <v>9.3800000000000008</v>
      </c>
      <c r="D84" s="2">
        <f t="shared" si="12"/>
        <v>11.17</v>
      </c>
      <c r="E84" s="2">
        <f t="shared" si="12"/>
        <v>84.59</v>
      </c>
      <c r="F84" s="2">
        <f t="shared" si="12"/>
        <v>393.24</v>
      </c>
      <c r="G84" s="2">
        <f t="shared" si="12"/>
        <v>400</v>
      </c>
      <c r="H84" s="2">
        <f t="shared" si="12"/>
        <v>9.3800000000000008</v>
      </c>
      <c r="I84" s="2">
        <f t="shared" si="12"/>
        <v>11.17</v>
      </c>
      <c r="J84" s="2">
        <f t="shared" si="12"/>
        <v>84.59</v>
      </c>
      <c r="K84" s="2">
        <f t="shared" si="12"/>
        <v>393.24</v>
      </c>
      <c r="L84" s="2">
        <f t="shared" si="12"/>
        <v>0</v>
      </c>
      <c r="M84" s="2">
        <f t="shared" si="12"/>
        <v>0</v>
      </c>
    </row>
    <row r="85" spans="1:254" x14ac:dyDescent="0.2">
      <c r="A85" s="104" t="s">
        <v>132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</row>
    <row r="86" spans="1:254" x14ac:dyDescent="0.2">
      <c r="A86" s="104" t="s">
        <v>1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254" x14ac:dyDescent="0.2">
      <c r="A87" s="103" t="s">
        <v>2</v>
      </c>
      <c r="B87" s="104" t="s">
        <v>3</v>
      </c>
      <c r="C87" s="104"/>
      <c r="D87" s="104"/>
      <c r="E87" s="104"/>
      <c r="F87" s="104"/>
      <c r="G87" s="104" t="s">
        <v>178</v>
      </c>
      <c r="H87" s="104"/>
      <c r="I87" s="104"/>
      <c r="J87" s="104"/>
      <c r="K87" s="104"/>
      <c r="L87" s="103" t="s">
        <v>4</v>
      </c>
      <c r="M87" s="103" t="s">
        <v>5</v>
      </c>
    </row>
    <row r="88" spans="1:254" ht="11.45" customHeight="1" x14ac:dyDescent="0.2">
      <c r="A88" s="103"/>
      <c r="B88" s="2" t="s">
        <v>6</v>
      </c>
      <c r="C88" s="2" t="s">
        <v>7</v>
      </c>
      <c r="D88" s="2" t="s">
        <v>8</v>
      </c>
      <c r="E88" s="2" t="s">
        <v>9</v>
      </c>
      <c r="F88" s="2" t="s">
        <v>10</v>
      </c>
      <c r="G88" s="2" t="s">
        <v>6</v>
      </c>
      <c r="H88" s="2" t="s">
        <v>7</v>
      </c>
      <c r="I88" s="2" t="s">
        <v>8</v>
      </c>
      <c r="J88" s="2" t="s">
        <v>9</v>
      </c>
      <c r="K88" s="2" t="s">
        <v>10</v>
      </c>
      <c r="L88" s="103"/>
      <c r="M88" s="103"/>
    </row>
    <row r="89" spans="1:254" x14ac:dyDescent="0.2">
      <c r="A89" s="104" t="s">
        <v>254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</row>
    <row r="90" spans="1:254" ht="12" customHeight="1" x14ac:dyDescent="0.2">
      <c r="A90" s="9" t="s">
        <v>136</v>
      </c>
      <c r="B90" s="7">
        <v>90</v>
      </c>
      <c r="C90" s="4">
        <v>11.1</v>
      </c>
      <c r="D90" s="4">
        <v>14.3</v>
      </c>
      <c r="E90" s="4">
        <v>10.199999999999999</v>
      </c>
      <c r="F90" s="4">
        <v>215.87</v>
      </c>
      <c r="G90" s="58">
        <v>100</v>
      </c>
      <c r="H90" s="4">
        <v>12.3</v>
      </c>
      <c r="I90" s="4">
        <v>15.8</v>
      </c>
      <c r="J90" s="4">
        <v>11.3</v>
      </c>
      <c r="K90" s="4">
        <v>239.86</v>
      </c>
      <c r="L90" s="7" t="s">
        <v>137</v>
      </c>
      <c r="M90" s="6" t="s">
        <v>138</v>
      </c>
    </row>
    <row r="91" spans="1:254" ht="12.75" customHeight="1" x14ac:dyDescent="0.2">
      <c r="A91" s="9" t="s">
        <v>35</v>
      </c>
      <c r="B91" s="7">
        <v>150</v>
      </c>
      <c r="C91" s="7">
        <v>3.06</v>
      </c>
      <c r="D91" s="7">
        <v>4.8</v>
      </c>
      <c r="E91" s="7">
        <v>20.440000000000001</v>
      </c>
      <c r="F91" s="7">
        <v>137.25</v>
      </c>
      <c r="G91" s="7">
        <v>180</v>
      </c>
      <c r="H91" s="4">
        <v>3.67</v>
      </c>
      <c r="I91" s="4">
        <v>5.76</v>
      </c>
      <c r="J91" s="4">
        <v>24.53</v>
      </c>
      <c r="K91" s="4">
        <v>164.7</v>
      </c>
      <c r="L91" s="7" t="s">
        <v>36</v>
      </c>
      <c r="M91" s="9" t="s">
        <v>37</v>
      </c>
    </row>
    <row r="92" spans="1:254" x14ac:dyDescent="0.2">
      <c r="A92" s="9" t="s">
        <v>21</v>
      </c>
      <c r="B92" s="7">
        <v>215</v>
      </c>
      <c r="C92" s="7">
        <v>7.0000000000000007E-2</v>
      </c>
      <c r="D92" s="7">
        <v>0.02</v>
      </c>
      <c r="E92" s="7">
        <v>15</v>
      </c>
      <c r="F92" s="7">
        <v>60</v>
      </c>
      <c r="G92" s="7">
        <v>215</v>
      </c>
      <c r="H92" s="7">
        <v>7.0000000000000007E-2</v>
      </c>
      <c r="I92" s="7">
        <v>0.02</v>
      </c>
      <c r="J92" s="7">
        <v>15</v>
      </c>
      <c r="K92" s="7">
        <v>60</v>
      </c>
      <c r="L92" s="7" t="s">
        <v>22</v>
      </c>
      <c r="M92" s="6" t="s">
        <v>23</v>
      </c>
    </row>
    <row r="93" spans="1:254" x14ac:dyDescent="0.2">
      <c r="A93" s="3" t="s">
        <v>193</v>
      </c>
      <c r="B93" s="28">
        <v>20</v>
      </c>
      <c r="C93" s="4">
        <f>3.2/2</f>
        <v>1.6</v>
      </c>
      <c r="D93" s="4">
        <f>0.4/2</f>
        <v>0.2</v>
      </c>
      <c r="E93" s="4">
        <f>20.4/2</f>
        <v>10.199999999999999</v>
      </c>
      <c r="F93" s="4">
        <v>50</v>
      </c>
      <c r="G93" s="28">
        <v>20</v>
      </c>
      <c r="H93" s="4">
        <f>3.2/2</f>
        <v>1.6</v>
      </c>
      <c r="I93" s="4">
        <f>0.4/2</f>
        <v>0.2</v>
      </c>
      <c r="J93" s="4">
        <f>20.4/2</f>
        <v>10.199999999999999</v>
      </c>
      <c r="K93" s="4">
        <v>50</v>
      </c>
      <c r="L93" s="73" t="s">
        <v>69</v>
      </c>
      <c r="M93" s="9" t="s">
        <v>45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</row>
    <row r="94" spans="1:254" x14ac:dyDescent="0.2">
      <c r="A94" s="16" t="s">
        <v>24</v>
      </c>
      <c r="B94" s="2">
        <f t="shared" ref="B94:K94" si="13">SUM(B90:B93)</f>
        <v>475</v>
      </c>
      <c r="C94" s="17">
        <f t="shared" si="13"/>
        <v>15.83</v>
      </c>
      <c r="D94" s="17">
        <f t="shared" si="13"/>
        <v>19.32</v>
      </c>
      <c r="E94" s="17">
        <f t="shared" si="13"/>
        <v>55.84</v>
      </c>
      <c r="F94" s="17">
        <f t="shared" si="13"/>
        <v>463.12</v>
      </c>
      <c r="G94" s="17">
        <f t="shared" si="13"/>
        <v>515</v>
      </c>
      <c r="H94" s="17">
        <f t="shared" si="13"/>
        <v>17.64</v>
      </c>
      <c r="I94" s="17">
        <f t="shared" si="13"/>
        <v>21.78</v>
      </c>
      <c r="J94" s="17">
        <f t="shared" si="13"/>
        <v>61.03</v>
      </c>
      <c r="K94" s="17">
        <f t="shared" si="13"/>
        <v>514.55999999999995</v>
      </c>
      <c r="L94" s="17"/>
      <c r="M94" s="17"/>
    </row>
    <row r="95" spans="1:254" x14ac:dyDescent="0.2">
      <c r="A95" s="103" t="s">
        <v>255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</row>
    <row r="96" spans="1:254" ht="24" customHeight="1" x14ac:dyDescent="0.2">
      <c r="A96" s="6" t="s">
        <v>183</v>
      </c>
      <c r="B96" s="7">
        <v>100</v>
      </c>
      <c r="C96" s="4">
        <v>8.7100000000000009</v>
      </c>
      <c r="D96" s="4">
        <v>9.68</v>
      </c>
      <c r="E96" s="4">
        <v>58.08</v>
      </c>
      <c r="F96" s="4">
        <v>361.74</v>
      </c>
      <c r="G96" s="7">
        <v>100</v>
      </c>
      <c r="H96" s="4">
        <v>8.7100000000000009</v>
      </c>
      <c r="I96" s="4">
        <v>9.68</v>
      </c>
      <c r="J96" s="4">
        <v>58.08</v>
      </c>
      <c r="K96" s="4">
        <v>361.74</v>
      </c>
      <c r="L96" s="7" t="s">
        <v>184</v>
      </c>
      <c r="M96" s="9" t="s">
        <v>185</v>
      </c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2"/>
      <c r="IQ96" s="52"/>
      <c r="IR96" s="52"/>
      <c r="IS96" s="52"/>
      <c r="IT96" s="52"/>
    </row>
    <row r="97" spans="1:254" x14ac:dyDescent="0.2">
      <c r="A97" s="6" t="s">
        <v>51</v>
      </c>
      <c r="B97" s="7">
        <v>100</v>
      </c>
      <c r="C97" s="4">
        <v>0.4</v>
      </c>
      <c r="D97" s="4">
        <v>0.4</v>
      </c>
      <c r="E97" s="4">
        <f>19.6/2</f>
        <v>9.8000000000000007</v>
      </c>
      <c r="F97" s="4">
        <f>94/2</f>
        <v>47</v>
      </c>
      <c r="G97" s="7">
        <v>100</v>
      </c>
      <c r="H97" s="26">
        <v>0.4</v>
      </c>
      <c r="I97" s="26">
        <v>0.4</v>
      </c>
      <c r="J97" s="26">
        <f>19.6/2</f>
        <v>9.8000000000000007</v>
      </c>
      <c r="K97" s="26">
        <f>94/2</f>
        <v>47</v>
      </c>
      <c r="L97" s="7" t="s">
        <v>52</v>
      </c>
      <c r="M97" s="6" t="s">
        <v>53</v>
      </c>
    </row>
    <row r="98" spans="1:254" x14ac:dyDescent="0.2">
      <c r="A98" s="91" t="s">
        <v>210</v>
      </c>
      <c r="B98" s="92">
        <v>200</v>
      </c>
      <c r="C98" s="92">
        <v>0.6</v>
      </c>
      <c r="D98" s="92">
        <v>0.4</v>
      </c>
      <c r="E98" s="92">
        <v>32.6</v>
      </c>
      <c r="F98" s="92">
        <v>136.4</v>
      </c>
      <c r="G98" s="93">
        <v>200</v>
      </c>
      <c r="H98" s="93">
        <v>0.6</v>
      </c>
      <c r="I98" s="93">
        <v>0.4</v>
      </c>
      <c r="J98" s="93">
        <v>32.6</v>
      </c>
      <c r="K98" s="93">
        <v>136.4</v>
      </c>
      <c r="L98" s="94" t="s">
        <v>211</v>
      </c>
      <c r="M98" s="95" t="s">
        <v>212</v>
      </c>
    </row>
    <row r="99" spans="1:254" x14ac:dyDescent="0.2">
      <c r="A99" s="16" t="s">
        <v>24</v>
      </c>
      <c r="B99" s="2">
        <f t="shared" ref="B99:M99" si="14">SUM(B96:B98)</f>
        <v>400</v>
      </c>
      <c r="C99" s="2">
        <f t="shared" si="14"/>
        <v>9.7100000000000009</v>
      </c>
      <c r="D99" s="2">
        <f t="shared" si="14"/>
        <v>10.48</v>
      </c>
      <c r="E99" s="2">
        <f t="shared" si="14"/>
        <v>100.47999999999999</v>
      </c>
      <c r="F99" s="2">
        <f t="shared" si="14"/>
        <v>545.14</v>
      </c>
      <c r="G99" s="2">
        <f t="shared" si="14"/>
        <v>400</v>
      </c>
      <c r="H99" s="2">
        <f t="shared" si="14"/>
        <v>9.7100000000000009</v>
      </c>
      <c r="I99" s="2">
        <f t="shared" si="14"/>
        <v>10.48</v>
      </c>
      <c r="J99" s="2">
        <f t="shared" si="14"/>
        <v>100.47999999999999</v>
      </c>
      <c r="K99" s="2">
        <f t="shared" si="14"/>
        <v>545.14</v>
      </c>
      <c r="L99" s="2">
        <f t="shared" si="14"/>
        <v>0</v>
      </c>
      <c r="M99" s="2">
        <f t="shared" si="14"/>
        <v>0</v>
      </c>
    </row>
    <row r="100" spans="1:254" x14ac:dyDescent="0.2">
      <c r="A100" s="104" t="s">
        <v>47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254" x14ac:dyDescent="0.2">
      <c r="A101" s="103" t="s">
        <v>2</v>
      </c>
      <c r="B101" s="104" t="s">
        <v>3</v>
      </c>
      <c r="C101" s="104"/>
      <c r="D101" s="104"/>
      <c r="E101" s="104"/>
      <c r="F101" s="104"/>
      <c r="G101" s="104" t="s">
        <v>178</v>
      </c>
      <c r="H101" s="104"/>
      <c r="I101" s="104"/>
      <c r="J101" s="104"/>
      <c r="K101" s="104"/>
      <c r="L101" s="103" t="s">
        <v>4</v>
      </c>
      <c r="M101" s="103" t="s">
        <v>5</v>
      </c>
    </row>
    <row r="102" spans="1:254" ht="11.45" customHeight="1" x14ac:dyDescent="0.2">
      <c r="A102" s="103"/>
      <c r="B102" s="2" t="s">
        <v>6</v>
      </c>
      <c r="C102" s="2" t="s">
        <v>7</v>
      </c>
      <c r="D102" s="2" t="s">
        <v>8</v>
      </c>
      <c r="E102" s="2" t="s">
        <v>9</v>
      </c>
      <c r="F102" s="2" t="s">
        <v>10</v>
      </c>
      <c r="G102" s="2" t="s">
        <v>6</v>
      </c>
      <c r="H102" s="2" t="s">
        <v>7</v>
      </c>
      <c r="I102" s="2" t="s">
        <v>8</v>
      </c>
      <c r="J102" s="2" t="s">
        <v>9</v>
      </c>
      <c r="K102" s="2" t="s">
        <v>10</v>
      </c>
      <c r="L102" s="103"/>
      <c r="M102" s="103"/>
    </row>
    <row r="103" spans="1:254" x14ac:dyDescent="0.2">
      <c r="A103" s="103" t="s">
        <v>11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</row>
    <row r="104" spans="1:254" x14ac:dyDescent="0.2">
      <c r="A104" s="104" t="s">
        <v>254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254" ht="12" customHeight="1" x14ac:dyDescent="0.2">
      <c r="A105" s="6" t="s">
        <v>84</v>
      </c>
      <c r="B105" s="10">
        <v>220</v>
      </c>
      <c r="C105" s="11">
        <v>14.88</v>
      </c>
      <c r="D105" s="11">
        <v>17.510000000000002</v>
      </c>
      <c r="E105" s="11">
        <v>37.520000000000003</v>
      </c>
      <c r="F105" s="11">
        <v>367.84</v>
      </c>
      <c r="G105" s="10">
        <v>220</v>
      </c>
      <c r="H105" s="11">
        <v>14.88</v>
      </c>
      <c r="I105" s="11">
        <v>17.510000000000002</v>
      </c>
      <c r="J105" s="11">
        <v>37.520000000000003</v>
      </c>
      <c r="K105" s="11">
        <v>367.84</v>
      </c>
      <c r="L105" s="55" t="s">
        <v>198</v>
      </c>
      <c r="M105" s="6" t="s">
        <v>86</v>
      </c>
    </row>
    <row r="106" spans="1:254" x14ac:dyDescent="0.2">
      <c r="A106" s="9" t="s">
        <v>21</v>
      </c>
      <c r="B106" s="7">
        <v>215</v>
      </c>
      <c r="C106" s="7">
        <v>7.0000000000000007E-2</v>
      </c>
      <c r="D106" s="7">
        <v>0.02</v>
      </c>
      <c r="E106" s="7">
        <v>15</v>
      </c>
      <c r="F106" s="7">
        <v>60</v>
      </c>
      <c r="G106" s="7">
        <v>215</v>
      </c>
      <c r="H106" s="7">
        <v>7.0000000000000007E-2</v>
      </c>
      <c r="I106" s="7">
        <v>0.02</v>
      </c>
      <c r="J106" s="7">
        <v>15</v>
      </c>
      <c r="K106" s="7">
        <v>60</v>
      </c>
      <c r="L106" s="7" t="s">
        <v>22</v>
      </c>
      <c r="M106" s="6" t="s">
        <v>23</v>
      </c>
    </row>
    <row r="107" spans="1:254" x14ac:dyDescent="0.2">
      <c r="A107" s="3" t="s">
        <v>193</v>
      </c>
      <c r="B107" s="28">
        <v>20</v>
      </c>
      <c r="C107" s="4">
        <f>3.2/2</f>
        <v>1.6</v>
      </c>
      <c r="D107" s="4">
        <f>0.4/2</f>
        <v>0.2</v>
      </c>
      <c r="E107" s="4">
        <f>20.4/2</f>
        <v>10.199999999999999</v>
      </c>
      <c r="F107" s="4">
        <v>50</v>
      </c>
      <c r="G107" s="28">
        <v>20</v>
      </c>
      <c r="H107" s="4">
        <f>3.2/2</f>
        <v>1.6</v>
      </c>
      <c r="I107" s="4">
        <f>0.4/2</f>
        <v>0.2</v>
      </c>
      <c r="J107" s="4">
        <f>20.4/2</f>
        <v>10.199999999999999</v>
      </c>
      <c r="K107" s="4">
        <v>50</v>
      </c>
      <c r="L107" s="73" t="s">
        <v>69</v>
      </c>
      <c r="M107" s="9" t="s">
        <v>45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</row>
    <row r="108" spans="1:254" x14ac:dyDescent="0.2">
      <c r="A108" s="16" t="s">
        <v>24</v>
      </c>
      <c r="B108" s="2">
        <f t="shared" ref="B108:K108" si="15">SUM(B105:B107)</f>
        <v>455</v>
      </c>
      <c r="C108" s="17">
        <f t="shared" si="15"/>
        <v>16.55</v>
      </c>
      <c r="D108" s="17">
        <f t="shared" si="15"/>
        <v>17.73</v>
      </c>
      <c r="E108" s="17">
        <f t="shared" si="15"/>
        <v>62.72</v>
      </c>
      <c r="F108" s="17">
        <f t="shared" si="15"/>
        <v>477.84</v>
      </c>
      <c r="G108" s="17">
        <f t="shared" si="15"/>
        <v>455</v>
      </c>
      <c r="H108" s="17">
        <f t="shared" si="15"/>
        <v>16.55</v>
      </c>
      <c r="I108" s="17">
        <f t="shared" si="15"/>
        <v>17.73</v>
      </c>
      <c r="J108" s="17">
        <f t="shared" si="15"/>
        <v>62.72</v>
      </c>
      <c r="K108" s="17">
        <f t="shared" si="15"/>
        <v>477.84</v>
      </c>
      <c r="L108" s="17"/>
      <c r="M108" s="17"/>
    </row>
    <row r="109" spans="1:254" x14ac:dyDescent="0.2">
      <c r="A109" s="103" t="s">
        <v>255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</row>
    <row r="110" spans="1:254" s="23" customFormat="1" x14ac:dyDescent="0.2">
      <c r="A110" s="3" t="s">
        <v>213</v>
      </c>
      <c r="B110" s="4">
        <v>100</v>
      </c>
      <c r="C110" s="5">
        <v>12.03</v>
      </c>
      <c r="D110" s="5">
        <v>12.3</v>
      </c>
      <c r="E110" s="5">
        <v>27.3</v>
      </c>
      <c r="F110" s="5">
        <v>266.3</v>
      </c>
      <c r="G110" s="4">
        <v>100</v>
      </c>
      <c r="H110" s="5">
        <v>12.03</v>
      </c>
      <c r="I110" s="5">
        <v>12.3</v>
      </c>
      <c r="J110" s="5">
        <v>27.3</v>
      </c>
      <c r="K110" s="5">
        <v>266.3</v>
      </c>
      <c r="L110" s="4" t="s">
        <v>214</v>
      </c>
      <c r="M110" s="6" t="s">
        <v>215</v>
      </c>
    </row>
    <row r="111" spans="1:254" x14ac:dyDescent="0.2">
      <c r="A111" s="6" t="s">
        <v>51</v>
      </c>
      <c r="B111" s="7">
        <v>100</v>
      </c>
      <c r="C111" s="4">
        <v>0.4</v>
      </c>
      <c r="D111" s="4">
        <v>0.4</v>
      </c>
      <c r="E111" s="4">
        <f>19.6/2</f>
        <v>9.8000000000000007</v>
      </c>
      <c r="F111" s="4">
        <f>94/2</f>
        <v>47</v>
      </c>
      <c r="G111" s="7">
        <v>100</v>
      </c>
      <c r="H111" s="26">
        <v>0.4</v>
      </c>
      <c r="I111" s="26">
        <v>0.4</v>
      </c>
      <c r="J111" s="26">
        <f>19.6/2</f>
        <v>9.8000000000000007</v>
      </c>
      <c r="K111" s="26">
        <f>94/2</f>
        <v>47</v>
      </c>
      <c r="L111" s="7" t="s">
        <v>52</v>
      </c>
      <c r="M111" s="6" t="s">
        <v>53</v>
      </c>
    </row>
    <row r="112" spans="1:254" x14ac:dyDescent="0.2">
      <c r="A112" s="91" t="s">
        <v>210</v>
      </c>
      <c r="B112" s="92">
        <v>200</v>
      </c>
      <c r="C112" s="92">
        <v>0.6</v>
      </c>
      <c r="D112" s="92">
        <v>0.4</v>
      </c>
      <c r="E112" s="92">
        <v>32.6</v>
      </c>
      <c r="F112" s="92">
        <v>136.4</v>
      </c>
      <c r="G112" s="93">
        <v>200</v>
      </c>
      <c r="H112" s="93">
        <v>0.6</v>
      </c>
      <c r="I112" s="93">
        <v>0.4</v>
      </c>
      <c r="J112" s="93">
        <v>32.6</v>
      </c>
      <c r="K112" s="93">
        <v>136.4</v>
      </c>
      <c r="L112" s="94" t="s">
        <v>211</v>
      </c>
      <c r="M112" s="95" t="s">
        <v>212</v>
      </c>
    </row>
    <row r="113" spans="1:254" x14ac:dyDescent="0.2">
      <c r="A113" s="16" t="s">
        <v>24</v>
      </c>
      <c r="B113" s="2">
        <f t="shared" ref="B113:M113" si="16">SUM(B110:B112)</f>
        <v>400</v>
      </c>
      <c r="C113" s="2">
        <f t="shared" si="16"/>
        <v>13.03</v>
      </c>
      <c r="D113" s="2">
        <f t="shared" si="16"/>
        <v>13.100000000000001</v>
      </c>
      <c r="E113" s="2">
        <f t="shared" si="16"/>
        <v>69.7</v>
      </c>
      <c r="F113" s="2">
        <f t="shared" si="16"/>
        <v>449.70000000000005</v>
      </c>
      <c r="G113" s="2">
        <f t="shared" si="16"/>
        <v>400</v>
      </c>
      <c r="H113" s="2">
        <f t="shared" si="16"/>
        <v>13.03</v>
      </c>
      <c r="I113" s="2">
        <f t="shared" si="16"/>
        <v>13.100000000000001</v>
      </c>
      <c r="J113" s="2">
        <f t="shared" si="16"/>
        <v>69.7</v>
      </c>
      <c r="K113" s="2">
        <f t="shared" si="16"/>
        <v>449.70000000000005</v>
      </c>
      <c r="L113" s="2">
        <f t="shared" si="16"/>
        <v>0</v>
      </c>
      <c r="M113" s="2">
        <f t="shared" si="16"/>
        <v>0</v>
      </c>
    </row>
    <row r="114" spans="1:254" x14ac:dyDescent="0.2">
      <c r="A114" s="104" t="s">
        <v>70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1:254" x14ac:dyDescent="0.2">
      <c r="A115" s="103" t="s">
        <v>2</v>
      </c>
      <c r="B115" s="104" t="s">
        <v>3</v>
      </c>
      <c r="C115" s="104"/>
      <c r="D115" s="104"/>
      <c r="E115" s="104"/>
      <c r="F115" s="104"/>
      <c r="G115" s="104" t="s">
        <v>178</v>
      </c>
      <c r="H115" s="104"/>
      <c r="I115" s="104"/>
      <c r="J115" s="104"/>
      <c r="K115" s="104"/>
      <c r="L115" s="103" t="s">
        <v>4</v>
      </c>
      <c r="M115" s="103" t="s">
        <v>5</v>
      </c>
    </row>
    <row r="116" spans="1:254" ht="11.45" customHeight="1" x14ac:dyDescent="0.2">
      <c r="A116" s="103"/>
      <c r="B116" s="2" t="s">
        <v>6</v>
      </c>
      <c r="C116" s="2" t="s">
        <v>7</v>
      </c>
      <c r="D116" s="2" t="s">
        <v>8</v>
      </c>
      <c r="E116" s="2" t="s">
        <v>9</v>
      </c>
      <c r="F116" s="2" t="s">
        <v>10</v>
      </c>
      <c r="G116" s="2" t="s">
        <v>6</v>
      </c>
      <c r="H116" s="2" t="s">
        <v>7</v>
      </c>
      <c r="I116" s="2" t="s">
        <v>8</v>
      </c>
      <c r="J116" s="2" t="s">
        <v>9</v>
      </c>
      <c r="K116" s="2" t="s">
        <v>10</v>
      </c>
      <c r="L116" s="103"/>
      <c r="M116" s="103"/>
    </row>
    <row r="117" spans="1:254" x14ac:dyDescent="0.2">
      <c r="A117" s="104" t="s">
        <v>254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1:254" ht="12" customHeight="1" x14ac:dyDescent="0.2">
      <c r="A118" s="6" t="s">
        <v>151</v>
      </c>
      <c r="B118" s="7">
        <v>90</v>
      </c>
      <c r="C118" s="5">
        <v>11.32</v>
      </c>
      <c r="D118" s="5">
        <v>12.8</v>
      </c>
      <c r="E118" s="5">
        <v>12.2</v>
      </c>
      <c r="F118" s="5">
        <v>207.8</v>
      </c>
      <c r="G118" s="5">
        <v>100</v>
      </c>
      <c r="H118" s="5">
        <v>12.6</v>
      </c>
      <c r="I118" s="5">
        <v>14.3</v>
      </c>
      <c r="J118" s="5">
        <v>13.6</v>
      </c>
      <c r="K118" s="5">
        <v>230.9</v>
      </c>
      <c r="L118" s="7" t="s">
        <v>152</v>
      </c>
      <c r="M118" s="21" t="s">
        <v>153</v>
      </c>
    </row>
    <row r="119" spans="1:254" ht="21.75" customHeight="1" x14ac:dyDescent="0.2">
      <c r="A119" s="6" t="s">
        <v>125</v>
      </c>
      <c r="B119" s="7">
        <v>150</v>
      </c>
      <c r="C119" s="4">
        <v>3.65</v>
      </c>
      <c r="D119" s="4">
        <v>5.37</v>
      </c>
      <c r="E119" s="4">
        <v>36.68</v>
      </c>
      <c r="F119" s="4">
        <v>209.7</v>
      </c>
      <c r="G119" s="4">
        <v>180</v>
      </c>
      <c r="H119" s="4">
        <v>4.38</v>
      </c>
      <c r="I119" s="4">
        <v>6.44</v>
      </c>
      <c r="J119" s="4">
        <v>44.02</v>
      </c>
      <c r="K119" s="4">
        <v>251.64</v>
      </c>
      <c r="L119" s="7" t="s">
        <v>126</v>
      </c>
      <c r="M119" s="6" t="s">
        <v>127</v>
      </c>
    </row>
    <row r="120" spans="1:254" x14ac:dyDescent="0.2">
      <c r="A120" s="9" t="s">
        <v>21</v>
      </c>
      <c r="B120" s="7">
        <v>215</v>
      </c>
      <c r="C120" s="7">
        <v>7.0000000000000007E-2</v>
      </c>
      <c r="D120" s="7">
        <v>0.02</v>
      </c>
      <c r="E120" s="7">
        <v>15</v>
      </c>
      <c r="F120" s="7">
        <v>60</v>
      </c>
      <c r="G120" s="7">
        <v>215</v>
      </c>
      <c r="H120" s="7">
        <v>7.0000000000000007E-2</v>
      </c>
      <c r="I120" s="7">
        <v>0.02</v>
      </c>
      <c r="J120" s="7">
        <v>15</v>
      </c>
      <c r="K120" s="7">
        <v>60</v>
      </c>
      <c r="L120" s="7" t="s">
        <v>22</v>
      </c>
      <c r="M120" s="6" t="s">
        <v>23</v>
      </c>
    </row>
    <row r="121" spans="1:254" x14ac:dyDescent="0.2">
      <c r="A121" s="3" t="s">
        <v>193</v>
      </c>
      <c r="B121" s="28">
        <v>20</v>
      </c>
      <c r="C121" s="4">
        <f>3.2/2</f>
        <v>1.6</v>
      </c>
      <c r="D121" s="4">
        <f>0.4/2</f>
        <v>0.2</v>
      </c>
      <c r="E121" s="4">
        <f>20.4/2</f>
        <v>10.199999999999999</v>
      </c>
      <c r="F121" s="4">
        <v>50</v>
      </c>
      <c r="G121" s="28">
        <v>20</v>
      </c>
      <c r="H121" s="4">
        <f>3.2/2</f>
        <v>1.6</v>
      </c>
      <c r="I121" s="4">
        <f>0.4/2</f>
        <v>0.2</v>
      </c>
      <c r="J121" s="4">
        <f>20.4/2</f>
        <v>10.199999999999999</v>
      </c>
      <c r="K121" s="4">
        <v>50</v>
      </c>
      <c r="L121" s="73" t="s">
        <v>69</v>
      </c>
      <c r="M121" s="9" t="s">
        <v>45</v>
      </c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</row>
    <row r="122" spans="1:254" x14ac:dyDescent="0.2">
      <c r="A122" s="16" t="s">
        <v>24</v>
      </c>
      <c r="B122" s="2">
        <f t="shared" ref="B122:K122" si="17">SUM(B118:B121)</f>
        <v>475</v>
      </c>
      <c r="C122" s="17">
        <f t="shared" si="17"/>
        <v>16.64</v>
      </c>
      <c r="D122" s="17">
        <f t="shared" si="17"/>
        <v>18.39</v>
      </c>
      <c r="E122" s="17">
        <f t="shared" si="17"/>
        <v>74.08</v>
      </c>
      <c r="F122" s="17">
        <f t="shared" si="17"/>
        <v>527.5</v>
      </c>
      <c r="G122" s="17">
        <f t="shared" si="17"/>
        <v>515</v>
      </c>
      <c r="H122" s="17">
        <f t="shared" si="17"/>
        <v>18.650000000000002</v>
      </c>
      <c r="I122" s="17">
        <f t="shared" si="17"/>
        <v>20.96</v>
      </c>
      <c r="J122" s="17">
        <f t="shared" si="17"/>
        <v>82.820000000000007</v>
      </c>
      <c r="K122" s="17">
        <f t="shared" si="17"/>
        <v>592.54</v>
      </c>
      <c r="L122" s="17"/>
      <c r="M122" s="17"/>
    </row>
    <row r="123" spans="1:254" x14ac:dyDescent="0.2">
      <c r="A123" s="103" t="s">
        <v>255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254" x14ac:dyDescent="0.2">
      <c r="A124" s="9" t="s">
        <v>203</v>
      </c>
      <c r="B124" s="7">
        <v>100</v>
      </c>
      <c r="C124" s="4">
        <v>12.78</v>
      </c>
      <c r="D124" s="4">
        <v>14.16</v>
      </c>
      <c r="E124" s="4">
        <v>37.659999999999997</v>
      </c>
      <c r="F124" s="4">
        <v>333</v>
      </c>
      <c r="G124" s="7">
        <v>100</v>
      </c>
      <c r="H124" s="4">
        <v>12.78</v>
      </c>
      <c r="I124" s="4">
        <v>14.16</v>
      </c>
      <c r="J124" s="4">
        <v>37.659999999999997</v>
      </c>
      <c r="K124" s="4">
        <v>333</v>
      </c>
      <c r="L124" s="7" t="s">
        <v>204</v>
      </c>
      <c r="M124" s="9" t="s">
        <v>205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</row>
    <row r="125" spans="1:254" x14ac:dyDescent="0.2">
      <c r="A125" s="6" t="s">
        <v>51</v>
      </c>
      <c r="B125" s="7">
        <v>100</v>
      </c>
      <c r="C125" s="4">
        <v>0.4</v>
      </c>
      <c r="D125" s="4">
        <v>0.4</v>
      </c>
      <c r="E125" s="4">
        <f>19.6/2</f>
        <v>9.8000000000000007</v>
      </c>
      <c r="F125" s="4">
        <f>94/2</f>
        <v>47</v>
      </c>
      <c r="G125" s="7">
        <v>100</v>
      </c>
      <c r="H125" s="26">
        <v>0.4</v>
      </c>
      <c r="I125" s="26">
        <v>0.4</v>
      </c>
      <c r="J125" s="26">
        <f>19.6/2</f>
        <v>9.8000000000000007</v>
      </c>
      <c r="K125" s="26">
        <f>94/2</f>
        <v>47</v>
      </c>
      <c r="L125" s="7" t="s">
        <v>52</v>
      </c>
      <c r="M125" s="6" t="s">
        <v>53</v>
      </c>
    </row>
    <row r="126" spans="1:254" x14ac:dyDescent="0.2">
      <c r="A126" s="91" t="s">
        <v>210</v>
      </c>
      <c r="B126" s="92">
        <v>200</v>
      </c>
      <c r="C126" s="92">
        <v>0.6</v>
      </c>
      <c r="D126" s="92">
        <v>0.4</v>
      </c>
      <c r="E126" s="92">
        <v>32.6</v>
      </c>
      <c r="F126" s="92">
        <v>136.4</v>
      </c>
      <c r="G126" s="93">
        <v>200</v>
      </c>
      <c r="H126" s="93">
        <v>0.6</v>
      </c>
      <c r="I126" s="93">
        <v>0.4</v>
      </c>
      <c r="J126" s="93">
        <v>32.6</v>
      </c>
      <c r="K126" s="93">
        <v>136.4</v>
      </c>
      <c r="L126" s="94" t="s">
        <v>211</v>
      </c>
      <c r="M126" s="95" t="s">
        <v>212</v>
      </c>
    </row>
    <row r="127" spans="1:254" x14ac:dyDescent="0.2">
      <c r="A127" s="16" t="s">
        <v>24</v>
      </c>
      <c r="B127" s="2">
        <f t="shared" ref="B127:M127" si="18">SUM(B124:B126)</f>
        <v>400</v>
      </c>
      <c r="C127" s="2">
        <f t="shared" si="18"/>
        <v>13.78</v>
      </c>
      <c r="D127" s="2">
        <f t="shared" si="18"/>
        <v>14.96</v>
      </c>
      <c r="E127" s="2">
        <f t="shared" si="18"/>
        <v>80.06</v>
      </c>
      <c r="F127" s="2">
        <f t="shared" si="18"/>
        <v>516.4</v>
      </c>
      <c r="G127" s="2">
        <f t="shared" si="18"/>
        <v>400</v>
      </c>
      <c r="H127" s="2">
        <f t="shared" si="18"/>
        <v>13.78</v>
      </c>
      <c r="I127" s="2">
        <f t="shared" si="18"/>
        <v>14.96</v>
      </c>
      <c r="J127" s="2">
        <f t="shared" si="18"/>
        <v>80.06</v>
      </c>
      <c r="K127" s="2">
        <f t="shared" si="18"/>
        <v>516.4</v>
      </c>
      <c r="L127" s="2">
        <f t="shared" si="18"/>
        <v>0</v>
      </c>
      <c r="M127" s="2">
        <f t="shared" si="18"/>
        <v>0</v>
      </c>
    </row>
    <row r="128" spans="1:254" x14ac:dyDescent="0.2">
      <c r="A128" s="104" t="s">
        <v>83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</row>
    <row r="129" spans="1:254" x14ac:dyDescent="0.2">
      <c r="A129" s="103" t="s">
        <v>2</v>
      </c>
      <c r="B129" s="104" t="s">
        <v>3</v>
      </c>
      <c r="C129" s="104"/>
      <c r="D129" s="104"/>
      <c r="E129" s="104"/>
      <c r="F129" s="104"/>
      <c r="G129" s="104" t="s">
        <v>178</v>
      </c>
      <c r="H129" s="104"/>
      <c r="I129" s="104"/>
      <c r="J129" s="104"/>
      <c r="K129" s="104"/>
      <c r="L129" s="103" t="s">
        <v>4</v>
      </c>
      <c r="M129" s="103" t="s">
        <v>5</v>
      </c>
    </row>
    <row r="130" spans="1:254" ht="11.45" customHeight="1" x14ac:dyDescent="0.2">
      <c r="A130" s="103"/>
      <c r="B130" s="2" t="s">
        <v>6</v>
      </c>
      <c r="C130" s="2" t="s">
        <v>7</v>
      </c>
      <c r="D130" s="2" t="s">
        <v>8</v>
      </c>
      <c r="E130" s="2" t="s">
        <v>9</v>
      </c>
      <c r="F130" s="2" t="s">
        <v>10</v>
      </c>
      <c r="G130" s="2" t="s">
        <v>6</v>
      </c>
      <c r="H130" s="2" t="s">
        <v>7</v>
      </c>
      <c r="I130" s="2" t="s">
        <v>8</v>
      </c>
      <c r="J130" s="2" t="s">
        <v>9</v>
      </c>
      <c r="K130" s="2" t="s">
        <v>10</v>
      </c>
      <c r="L130" s="103"/>
      <c r="M130" s="103"/>
    </row>
    <row r="131" spans="1:254" x14ac:dyDescent="0.2">
      <c r="A131" s="104" t="s">
        <v>254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1:254" x14ac:dyDescent="0.2">
      <c r="A132" s="3" t="s">
        <v>93</v>
      </c>
      <c r="B132" s="7">
        <v>90</v>
      </c>
      <c r="C132" s="4">
        <v>11.52</v>
      </c>
      <c r="D132" s="4">
        <v>13</v>
      </c>
      <c r="E132" s="4">
        <v>4.05</v>
      </c>
      <c r="F132" s="4">
        <v>189.6</v>
      </c>
      <c r="G132" s="4">
        <v>100</v>
      </c>
      <c r="H132" s="4">
        <v>12.81</v>
      </c>
      <c r="I132" s="4">
        <v>14.46</v>
      </c>
      <c r="J132" s="4">
        <v>4.5</v>
      </c>
      <c r="K132" s="4">
        <v>210.7</v>
      </c>
      <c r="L132" s="7" t="s">
        <v>94</v>
      </c>
      <c r="M132" s="6" t="s">
        <v>95</v>
      </c>
    </row>
    <row r="133" spans="1:254" x14ac:dyDescent="0.2">
      <c r="A133" s="6" t="s">
        <v>63</v>
      </c>
      <c r="B133" s="7">
        <v>150</v>
      </c>
      <c r="C133" s="7">
        <v>5.52</v>
      </c>
      <c r="D133" s="7">
        <v>4.51</v>
      </c>
      <c r="E133" s="7">
        <v>26.45</v>
      </c>
      <c r="F133" s="7">
        <v>168.45</v>
      </c>
      <c r="G133" s="7">
        <v>180</v>
      </c>
      <c r="H133" s="4">
        <v>6.62</v>
      </c>
      <c r="I133" s="4">
        <v>5.42</v>
      </c>
      <c r="J133" s="4">
        <v>31.73</v>
      </c>
      <c r="K133" s="4">
        <v>202.14</v>
      </c>
      <c r="L133" s="7" t="s">
        <v>64</v>
      </c>
      <c r="M133" s="6" t="s">
        <v>65</v>
      </c>
    </row>
    <row r="134" spans="1:254" x14ac:dyDescent="0.2">
      <c r="A134" s="9" t="s">
        <v>21</v>
      </c>
      <c r="B134" s="7">
        <v>215</v>
      </c>
      <c r="C134" s="7">
        <v>7.0000000000000007E-2</v>
      </c>
      <c r="D134" s="7">
        <v>0.02</v>
      </c>
      <c r="E134" s="7">
        <v>15</v>
      </c>
      <c r="F134" s="7">
        <v>60</v>
      </c>
      <c r="G134" s="7">
        <v>215</v>
      </c>
      <c r="H134" s="7">
        <v>7.0000000000000007E-2</v>
      </c>
      <c r="I134" s="7">
        <v>0.02</v>
      </c>
      <c r="J134" s="7">
        <v>15</v>
      </c>
      <c r="K134" s="7">
        <v>60</v>
      </c>
      <c r="L134" s="7" t="s">
        <v>22</v>
      </c>
      <c r="M134" s="6" t="s">
        <v>23</v>
      </c>
    </row>
    <row r="135" spans="1:254" x14ac:dyDescent="0.2">
      <c r="A135" s="3" t="s">
        <v>193</v>
      </c>
      <c r="B135" s="28">
        <v>20</v>
      </c>
      <c r="C135" s="4">
        <f>3.2/2</f>
        <v>1.6</v>
      </c>
      <c r="D135" s="4">
        <f>0.4/2</f>
        <v>0.2</v>
      </c>
      <c r="E135" s="4">
        <f>20.4/2</f>
        <v>10.199999999999999</v>
      </c>
      <c r="F135" s="4">
        <v>50</v>
      </c>
      <c r="G135" s="28">
        <v>20</v>
      </c>
      <c r="H135" s="4">
        <f>3.2/2</f>
        <v>1.6</v>
      </c>
      <c r="I135" s="4">
        <f>0.4/2</f>
        <v>0.2</v>
      </c>
      <c r="J135" s="4">
        <f>20.4/2</f>
        <v>10.199999999999999</v>
      </c>
      <c r="K135" s="4">
        <v>50</v>
      </c>
      <c r="L135" s="73" t="s">
        <v>69</v>
      </c>
      <c r="M135" s="9" t="s">
        <v>45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</row>
    <row r="136" spans="1:254" x14ac:dyDescent="0.2">
      <c r="A136" s="16" t="s">
        <v>24</v>
      </c>
      <c r="B136" s="2">
        <f t="shared" ref="B136:K136" si="19">SUM(B132:B135)</f>
        <v>475</v>
      </c>
      <c r="C136" s="17">
        <f t="shared" si="19"/>
        <v>18.71</v>
      </c>
      <c r="D136" s="17">
        <f t="shared" si="19"/>
        <v>17.729999999999997</v>
      </c>
      <c r="E136" s="17">
        <f t="shared" si="19"/>
        <v>55.7</v>
      </c>
      <c r="F136" s="17">
        <f t="shared" si="19"/>
        <v>468.04999999999995</v>
      </c>
      <c r="G136" s="17">
        <f t="shared" si="19"/>
        <v>515</v>
      </c>
      <c r="H136" s="17">
        <f t="shared" si="19"/>
        <v>21.1</v>
      </c>
      <c r="I136" s="17">
        <f t="shared" si="19"/>
        <v>20.100000000000001</v>
      </c>
      <c r="J136" s="17">
        <f t="shared" si="19"/>
        <v>61.430000000000007</v>
      </c>
      <c r="K136" s="17">
        <f t="shared" si="19"/>
        <v>522.83999999999992</v>
      </c>
      <c r="L136" s="17"/>
      <c r="M136" s="17"/>
    </row>
    <row r="137" spans="1:254" x14ac:dyDescent="0.2">
      <c r="A137" s="103" t="s">
        <v>255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</row>
    <row r="138" spans="1:254" s="25" customFormat="1" x14ac:dyDescent="0.2">
      <c r="A138" s="3" t="s">
        <v>199</v>
      </c>
      <c r="B138" s="4">
        <v>100</v>
      </c>
      <c r="C138" s="5">
        <v>8.5</v>
      </c>
      <c r="D138" s="5">
        <v>7.98</v>
      </c>
      <c r="E138" s="5">
        <v>38.880000000000003</v>
      </c>
      <c r="F138" s="5">
        <v>244.8</v>
      </c>
      <c r="G138" s="4">
        <v>100</v>
      </c>
      <c r="H138" s="5">
        <v>8.5</v>
      </c>
      <c r="I138" s="5">
        <v>7.98</v>
      </c>
      <c r="J138" s="5">
        <v>38.880000000000003</v>
      </c>
      <c r="K138" s="5">
        <v>244.8</v>
      </c>
      <c r="L138" s="4" t="s">
        <v>200</v>
      </c>
      <c r="M138" s="21" t="s">
        <v>201</v>
      </c>
    </row>
    <row r="139" spans="1:254" x14ac:dyDescent="0.2">
      <c r="A139" s="6" t="s">
        <v>51</v>
      </c>
      <c r="B139" s="7">
        <v>100</v>
      </c>
      <c r="C139" s="4">
        <v>0.4</v>
      </c>
      <c r="D139" s="4">
        <v>0.4</v>
      </c>
      <c r="E139" s="4">
        <f>19.6/2</f>
        <v>9.8000000000000007</v>
      </c>
      <c r="F139" s="4">
        <f>94/2</f>
        <v>47</v>
      </c>
      <c r="G139" s="7">
        <v>100</v>
      </c>
      <c r="H139" s="26">
        <v>0.4</v>
      </c>
      <c r="I139" s="26">
        <v>0.4</v>
      </c>
      <c r="J139" s="26">
        <f>19.6/2</f>
        <v>9.8000000000000007</v>
      </c>
      <c r="K139" s="26">
        <f>94/2</f>
        <v>47</v>
      </c>
      <c r="L139" s="7" t="s">
        <v>52</v>
      </c>
      <c r="M139" s="6" t="s">
        <v>53</v>
      </c>
    </row>
    <row r="140" spans="1:254" x14ac:dyDescent="0.2">
      <c r="A140" s="91" t="s">
        <v>210</v>
      </c>
      <c r="B140" s="92">
        <v>200</v>
      </c>
      <c r="C140" s="92">
        <v>0.6</v>
      </c>
      <c r="D140" s="92">
        <v>0.4</v>
      </c>
      <c r="E140" s="92">
        <v>32.6</v>
      </c>
      <c r="F140" s="92">
        <v>136.4</v>
      </c>
      <c r="G140" s="93">
        <v>200</v>
      </c>
      <c r="H140" s="93">
        <v>0.6</v>
      </c>
      <c r="I140" s="93">
        <v>0.4</v>
      </c>
      <c r="J140" s="93">
        <v>32.6</v>
      </c>
      <c r="K140" s="93">
        <v>136.4</v>
      </c>
      <c r="L140" s="94" t="s">
        <v>211</v>
      </c>
      <c r="M140" s="95" t="s">
        <v>212</v>
      </c>
    </row>
    <row r="141" spans="1:254" x14ac:dyDescent="0.2">
      <c r="A141" s="16" t="s">
        <v>24</v>
      </c>
      <c r="B141" s="2">
        <f t="shared" ref="B141:M141" si="20">SUM(B138:B140)</f>
        <v>400</v>
      </c>
      <c r="C141" s="2">
        <f t="shared" si="20"/>
        <v>9.5</v>
      </c>
      <c r="D141" s="2">
        <f t="shared" si="20"/>
        <v>8.7800000000000011</v>
      </c>
      <c r="E141" s="2">
        <f t="shared" si="20"/>
        <v>81.28</v>
      </c>
      <c r="F141" s="2">
        <f t="shared" si="20"/>
        <v>428.20000000000005</v>
      </c>
      <c r="G141" s="2">
        <f t="shared" si="20"/>
        <v>400</v>
      </c>
      <c r="H141" s="2">
        <f t="shared" si="20"/>
        <v>9.5</v>
      </c>
      <c r="I141" s="2">
        <f t="shared" si="20"/>
        <v>8.7800000000000011</v>
      </c>
      <c r="J141" s="2">
        <f t="shared" si="20"/>
        <v>81.28</v>
      </c>
      <c r="K141" s="2">
        <f t="shared" si="20"/>
        <v>428.20000000000005</v>
      </c>
      <c r="L141" s="2">
        <f t="shared" si="20"/>
        <v>0</v>
      </c>
      <c r="M141" s="2">
        <f t="shared" si="20"/>
        <v>0</v>
      </c>
    </row>
    <row r="142" spans="1:254" x14ac:dyDescent="0.2">
      <c r="A142" s="104" t="s">
        <v>101</v>
      </c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</row>
    <row r="143" spans="1:254" x14ac:dyDescent="0.2">
      <c r="A143" s="103" t="s">
        <v>2</v>
      </c>
      <c r="B143" s="104" t="s">
        <v>3</v>
      </c>
      <c r="C143" s="104"/>
      <c r="D143" s="104"/>
      <c r="E143" s="104"/>
      <c r="F143" s="104"/>
      <c r="G143" s="104" t="s">
        <v>178</v>
      </c>
      <c r="H143" s="104"/>
      <c r="I143" s="104"/>
      <c r="J143" s="104"/>
      <c r="K143" s="104"/>
      <c r="L143" s="103" t="s">
        <v>4</v>
      </c>
      <c r="M143" s="103" t="s">
        <v>5</v>
      </c>
    </row>
    <row r="144" spans="1:254" ht="11.45" customHeight="1" x14ac:dyDescent="0.2">
      <c r="A144" s="103"/>
      <c r="B144" s="2" t="s">
        <v>6</v>
      </c>
      <c r="C144" s="2" t="s">
        <v>7</v>
      </c>
      <c r="D144" s="2" t="s">
        <v>8</v>
      </c>
      <c r="E144" s="2" t="s">
        <v>9</v>
      </c>
      <c r="F144" s="2" t="s">
        <v>10</v>
      </c>
      <c r="G144" s="2" t="s">
        <v>6</v>
      </c>
      <c r="H144" s="2" t="s">
        <v>7</v>
      </c>
      <c r="I144" s="2" t="s">
        <v>8</v>
      </c>
      <c r="J144" s="2" t="s">
        <v>9</v>
      </c>
      <c r="K144" s="2" t="s">
        <v>10</v>
      </c>
      <c r="L144" s="103"/>
      <c r="M144" s="103"/>
    </row>
    <row r="145" spans="1:254" x14ac:dyDescent="0.2">
      <c r="A145" s="104" t="s">
        <v>254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1:254" ht="12" customHeight="1" x14ac:dyDescent="0.2">
      <c r="A146" s="88" t="s">
        <v>248</v>
      </c>
      <c r="B146" s="89">
        <v>150</v>
      </c>
      <c r="C146" s="11">
        <v>9.8000000000000007</v>
      </c>
      <c r="D146" s="11">
        <v>6</v>
      </c>
      <c r="E146" s="11">
        <v>9.4</v>
      </c>
      <c r="F146" s="11">
        <v>130.82</v>
      </c>
      <c r="G146" s="89">
        <v>150</v>
      </c>
      <c r="H146" s="11">
        <v>9.8000000000000007</v>
      </c>
      <c r="I146" s="11">
        <v>6</v>
      </c>
      <c r="J146" s="11">
        <v>9.4</v>
      </c>
      <c r="K146" s="11">
        <v>130.82</v>
      </c>
      <c r="L146" s="12" t="s">
        <v>249</v>
      </c>
      <c r="M146" s="90" t="s">
        <v>250</v>
      </c>
    </row>
    <row r="147" spans="1:254" ht="12.75" customHeight="1" x14ac:dyDescent="0.2">
      <c r="A147" s="9" t="s">
        <v>35</v>
      </c>
      <c r="B147" s="7">
        <v>150</v>
      </c>
      <c r="C147" s="7">
        <v>3.06</v>
      </c>
      <c r="D147" s="7">
        <v>4.8</v>
      </c>
      <c r="E147" s="7">
        <v>20.440000000000001</v>
      </c>
      <c r="F147" s="7">
        <v>137.25</v>
      </c>
      <c r="G147" s="7">
        <v>180</v>
      </c>
      <c r="H147" s="4">
        <v>3.67</v>
      </c>
      <c r="I147" s="4">
        <v>5.76</v>
      </c>
      <c r="J147" s="4">
        <v>24.53</v>
      </c>
      <c r="K147" s="4">
        <v>164.7</v>
      </c>
      <c r="L147" s="7" t="s">
        <v>36</v>
      </c>
      <c r="M147" s="9" t="s">
        <v>37</v>
      </c>
    </row>
    <row r="148" spans="1:254" x14ac:dyDescent="0.2">
      <c r="A148" s="9" t="s">
        <v>21</v>
      </c>
      <c r="B148" s="7">
        <v>215</v>
      </c>
      <c r="C148" s="7">
        <v>7.0000000000000007E-2</v>
      </c>
      <c r="D148" s="7">
        <v>0.02</v>
      </c>
      <c r="E148" s="7">
        <v>15</v>
      </c>
      <c r="F148" s="7">
        <v>60</v>
      </c>
      <c r="G148" s="7">
        <v>215</v>
      </c>
      <c r="H148" s="7">
        <v>7.0000000000000007E-2</v>
      </c>
      <c r="I148" s="7">
        <v>0.02</v>
      </c>
      <c r="J148" s="7">
        <v>15</v>
      </c>
      <c r="K148" s="7">
        <v>60</v>
      </c>
      <c r="L148" s="7" t="s">
        <v>22</v>
      </c>
      <c r="M148" s="6" t="s">
        <v>23</v>
      </c>
    </row>
    <row r="149" spans="1:254" x14ac:dyDescent="0.2">
      <c r="A149" s="3" t="s">
        <v>193</v>
      </c>
      <c r="B149" s="28">
        <v>20</v>
      </c>
      <c r="C149" s="4">
        <f>3.2/2</f>
        <v>1.6</v>
      </c>
      <c r="D149" s="4">
        <f>0.4/2</f>
        <v>0.2</v>
      </c>
      <c r="E149" s="4">
        <f>20.4/2</f>
        <v>10.199999999999999</v>
      </c>
      <c r="F149" s="4">
        <v>50</v>
      </c>
      <c r="G149" s="28">
        <v>20</v>
      </c>
      <c r="H149" s="4">
        <f>3.2/2</f>
        <v>1.6</v>
      </c>
      <c r="I149" s="4">
        <f>0.4/2</f>
        <v>0.2</v>
      </c>
      <c r="J149" s="4">
        <f>20.4/2</f>
        <v>10.199999999999999</v>
      </c>
      <c r="K149" s="4">
        <v>50</v>
      </c>
      <c r="L149" s="73" t="s">
        <v>69</v>
      </c>
      <c r="M149" s="9" t="s">
        <v>45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</row>
    <row r="150" spans="1:254" x14ac:dyDescent="0.2">
      <c r="A150" s="16" t="s">
        <v>24</v>
      </c>
      <c r="B150" s="2">
        <f t="shared" ref="B150:K150" si="21">SUM(B146:B149)</f>
        <v>535</v>
      </c>
      <c r="C150" s="17">
        <f t="shared" si="21"/>
        <v>14.530000000000001</v>
      </c>
      <c r="D150" s="17">
        <f t="shared" si="21"/>
        <v>11.02</v>
      </c>
      <c r="E150" s="17">
        <f t="shared" si="21"/>
        <v>55.040000000000006</v>
      </c>
      <c r="F150" s="17">
        <f t="shared" si="21"/>
        <v>378.07</v>
      </c>
      <c r="G150" s="17">
        <f t="shared" si="21"/>
        <v>565</v>
      </c>
      <c r="H150" s="17">
        <f t="shared" si="21"/>
        <v>15.14</v>
      </c>
      <c r="I150" s="17">
        <f t="shared" si="21"/>
        <v>11.979999999999999</v>
      </c>
      <c r="J150" s="17">
        <f t="shared" si="21"/>
        <v>59.129999999999995</v>
      </c>
      <c r="K150" s="17">
        <f t="shared" si="21"/>
        <v>405.52</v>
      </c>
      <c r="L150" s="17"/>
      <c r="M150" s="17"/>
    </row>
    <row r="151" spans="1:254" x14ac:dyDescent="0.2">
      <c r="A151" s="103" t="s">
        <v>255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</row>
    <row r="152" spans="1:254" ht="11.25" customHeight="1" x14ac:dyDescent="0.2">
      <c r="A152" s="6" t="s">
        <v>195</v>
      </c>
      <c r="B152" s="7">
        <v>80</v>
      </c>
      <c r="C152" s="4">
        <v>9.5399999999999991</v>
      </c>
      <c r="D152" s="4">
        <v>11.9</v>
      </c>
      <c r="E152" s="4">
        <v>40.9</v>
      </c>
      <c r="F152" s="4">
        <v>300.8</v>
      </c>
      <c r="G152" s="7">
        <v>80</v>
      </c>
      <c r="H152" s="4">
        <v>9.5399999999999991</v>
      </c>
      <c r="I152" s="4">
        <v>11.9</v>
      </c>
      <c r="J152" s="4">
        <v>40.9</v>
      </c>
      <c r="K152" s="4">
        <v>300.8</v>
      </c>
      <c r="L152" s="7" t="s">
        <v>196</v>
      </c>
      <c r="M152" s="9" t="s">
        <v>197</v>
      </c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  <c r="IJ152" s="52"/>
      <c r="IK152" s="52"/>
      <c r="IL152" s="52"/>
      <c r="IM152" s="52"/>
      <c r="IN152" s="52"/>
      <c r="IO152" s="52"/>
      <c r="IP152" s="52"/>
      <c r="IQ152" s="52"/>
      <c r="IR152" s="52"/>
      <c r="IS152" s="52"/>
      <c r="IT152" s="52"/>
    </row>
    <row r="153" spans="1:254" x14ac:dyDescent="0.2">
      <c r="A153" s="6" t="s">
        <v>51</v>
      </c>
      <c r="B153" s="7">
        <v>100</v>
      </c>
      <c r="C153" s="4">
        <v>0.4</v>
      </c>
      <c r="D153" s="4">
        <v>0.4</v>
      </c>
      <c r="E153" s="4">
        <f>19.6/2</f>
        <v>9.8000000000000007</v>
      </c>
      <c r="F153" s="4">
        <f>94/2</f>
        <v>47</v>
      </c>
      <c r="G153" s="7">
        <v>100</v>
      </c>
      <c r="H153" s="26">
        <v>0.4</v>
      </c>
      <c r="I153" s="26">
        <v>0.4</v>
      </c>
      <c r="J153" s="26">
        <f>19.6/2</f>
        <v>9.8000000000000007</v>
      </c>
      <c r="K153" s="26">
        <f>94/2</f>
        <v>47</v>
      </c>
      <c r="L153" s="7" t="s">
        <v>52</v>
      </c>
      <c r="M153" s="6" t="s">
        <v>53</v>
      </c>
    </row>
    <row r="154" spans="1:254" x14ac:dyDescent="0.2">
      <c r="A154" s="91" t="s">
        <v>210</v>
      </c>
      <c r="B154" s="92">
        <v>200</v>
      </c>
      <c r="C154" s="92">
        <v>0.6</v>
      </c>
      <c r="D154" s="92">
        <v>0.4</v>
      </c>
      <c r="E154" s="92">
        <v>32.6</v>
      </c>
      <c r="F154" s="92">
        <v>136.4</v>
      </c>
      <c r="G154" s="93">
        <v>200</v>
      </c>
      <c r="H154" s="93">
        <v>0.6</v>
      </c>
      <c r="I154" s="93">
        <v>0.4</v>
      </c>
      <c r="J154" s="93">
        <v>32.6</v>
      </c>
      <c r="K154" s="93">
        <v>136.4</v>
      </c>
      <c r="L154" s="94" t="s">
        <v>211</v>
      </c>
      <c r="M154" s="95" t="s">
        <v>212</v>
      </c>
    </row>
    <row r="155" spans="1:254" x14ac:dyDescent="0.2">
      <c r="A155" s="16" t="s">
        <v>24</v>
      </c>
      <c r="B155" s="2">
        <f t="shared" ref="B155:M155" si="22">SUM(B152:B154)</f>
        <v>380</v>
      </c>
      <c r="C155" s="2">
        <f t="shared" si="22"/>
        <v>10.54</v>
      </c>
      <c r="D155" s="2">
        <f t="shared" si="22"/>
        <v>12.700000000000001</v>
      </c>
      <c r="E155" s="2">
        <f t="shared" si="22"/>
        <v>83.300000000000011</v>
      </c>
      <c r="F155" s="2">
        <f t="shared" si="22"/>
        <v>484.20000000000005</v>
      </c>
      <c r="G155" s="2">
        <f t="shared" si="22"/>
        <v>380</v>
      </c>
      <c r="H155" s="2">
        <f t="shared" si="22"/>
        <v>10.54</v>
      </c>
      <c r="I155" s="2">
        <f t="shared" si="22"/>
        <v>12.700000000000001</v>
      </c>
      <c r="J155" s="2">
        <f t="shared" si="22"/>
        <v>83.300000000000011</v>
      </c>
      <c r="K155" s="2">
        <f t="shared" si="22"/>
        <v>484.20000000000005</v>
      </c>
      <c r="L155" s="2">
        <f t="shared" si="22"/>
        <v>0</v>
      </c>
      <c r="M155" s="2">
        <f t="shared" si="22"/>
        <v>0</v>
      </c>
    </row>
    <row r="156" spans="1:254" x14ac:dyDescent="0.2">
      <c r="A156" s="104" t="s">
        <v>112</v>
      </c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</row>
    <row r="157" spans="1:254" x14ac:dyDescent="0.2">
      <c r="A157" s="103" t="s">
        <v>2</v>
      </c>
      <c r="B157" s="104" t="s">
        <v>3</v>
      </c>
      <c r="C157" s="104"/>
      <c r="D157" s="104"/>
      <c r="E157" s="104"/>
      <c r="F157" s="104"/>
      <c r="G157" s="104" t="s">
        <v>178</v>
      </c>
      <c r="H157" s="104"/>
      <c r="I157" s="104"/>
      <c r="J157" s="104"/>
      <c r="K157" s="104"/>
      <c r="L157" s="103" t="s">
        <v>4</v>
      </c>
      <c r="M157" s="103" t="s">
        <v>5</v>
      </c>
    </row>
    <row r="158" spans="1:254" ht="11.45" customHeight="1" x14ac:dyDescent="0.2">
      <c r="A158" s="103"/>
      <c r="B158" s="2" t="s">
        <v>6</v>
      </c>
      <c r="C158" s="2" t="s">
        <v>7</v>
      </c>
      <c r="D158" s="2" t="s">
        <v>8</v>
      </c>
      <c r="E158" s="2" t="s">
        <v>9</v>
      </c>
      <c r="F158" s="2" t="s">
        <v>10</v>
      </c>
      <c r="G158" s="2" t="s">
        <v>6</v>
      </c>
      <c r="H158" s="2" t="s">
        <v>7</v>
      </c>
      <c r="I158" s="2" t="s">
        <v>8</v>
      </c>
      <c r="J158" s="2" t="s">
        <v>9</v>
      </c>
      <c r="K158" s="2" t="s">
        <v>10</v>
      </c>
      <c r="L158" s="103"/>
      <c r="M158" s="103"/>
    </row>
    <row r="159" spans="1:254" x14ac:dyDescent="0.2">
      <c r="A159" s="104" t="s">
        <v>254</v>
      </c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</row>
    <row r="160" spans="1:254" x14ac:dyDescent="0.2">
      <c r="A160" s="9" t="s">
        <v>113</v>
      </c>
      <c r="B160" s="28">
        <v>90</v>
      </c>
      <c r="C160" s="11">
        <v>11</v>
      </c>
      <c r="D160" s="11">
        <v>6.98</v>
      </c>
      <c r="E160" s="11">
        <v>13.1</v>
      </c>
      <c r="F160" s="11">
        <v>159.84</v>
      </c>
      <c r="G160" s="28">
        <v>100</v>
      </c>
      <c r="H160" s="11">
        <v>12.2</v>
      </c>
      <c r="I160" s="11">
        <v>7.76</v>
      </c>
      <c r="J160" s="11">
        <v>14.54</v>
      </c>
      <c r="K160" s="11">
        <v>177.6</v>
      </c>
      <c r="L160" s="12" t="s">
        <v>114</v>
      </c>
      <c r="M160" s="31" t="s">
        <v>115</v>
      </c>
    </row>
    <row r="161" spans="1:254" x14ac:dyDescent="0.2">
      <c r="A161" s="6" t="s">
        <v>116</v>
      </c>
      <c r="B161" s="7">
        <v>150</v>
      </c>
      <c r="C161" s="5">
        <v>2.6</v>
      </c>
      <c r="D161" s="5">
        <v>11.8</v>
      </c>
      <c r="E161" s="5">
        <v>12.81</v>
      </c>
      <c r="F161" s="5">
        <v>163.5</v>
      </c>
      <c r="G161" s="5">
        <v>180</v>
      </c>
      <c r="H161" s="37">
        <v>4.0999999999999996</v>
      </c>
      <c r="I161" s="37">
        <v>13.3</v>
      </c>
      <c r="J161" s="37">
        <v>15.37</v>
      </c>
      <c r="K161" s="37">
        <v>196.2</v>
      </c>
      <c r="L161" s="7" t="s">
        <v>117</v>
      </c>
      <c r="M161" s="21" t="s">
        <v>118</v>
      </c>
    </row>
    <row r="162" spans="1:254" x14ac:dyDescent="0.2">
      <c r="A162" s="9" t="s">
        <v>21</v>
      </c>
      <c r="B162" s="7">
        <v>215</v>
      </c>
      <c r="C162" s="7">
        <v>7.0000000000000007E-2</v>
      </c>
      <c r="D162" s="7">
        <v>0.02</v>
      </c>
      <c r="E162" s="7">
        <v>15</v>
      </c>
      <c r="F162" s="7">
        <v>60</v>
      </c>
      <c r="G162" s="7">
        <v>215</v>
      </c>
      <c r="H162" s="7">
        <v>7.0000000000000007E-2</v>
      </c>
      <c r="I162" s="7">
        <v>0.02</v>
      </c>
      <c r="J162" s="7">
        <v>15</v>
      </c>
      <c r="K162" s="7">
        <v>60</v>
      </c>
      <c r="L162" s="7" t="s">
        <v>22</v>
      </c>
      <c r="M162" s="6" t="s">
        <v>23</v>
      </c>
    </row>
    <row r="163" spans="1:254" x14ac:dyDescent="0.2">
      <c r="A163" s="3" t="s">
        <v>193</v>
      </c>
      <c r="B163" s="28">
        <v>20</v>
      </c>
      <c r="C163" s="4">
        <f>3.2/2</f>
        <v>1.6</v>
      </c>
      <c r="D163" s="4">
        <f>0.4/2</f>
        <v>0.2</v>
      </c>
      <c r="E163" s="4">
        <f>20.4/2</f>
        <v>10.199999999999999</v>
      </c>
      <c r="F163" s="4">
        <v>50</v>
      </c>
      <c r="G163" s="28">
        <v>20</v>
      </c>
      <c r="H163" s="4">
        <f>3.2/2</f>
        <v>1.6</v>
      </c>
      <c r="I163" s="4">
        <f>0.4/2</f>
        <v>0.2</v>
      </c>
      <c r="J163" s="4">
        <f>20.4/2</f>
        <v>10.199999999999999</v>
      </c>
      <c r="K163" s="4">
        <v>50</v>
      </c>
      <c r="L163" s="73" t="s">
        <v>69</v>
      </c>
      <c r="M163" s="9" t="s">
        <v>45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</row>
    <row r="164" spans="1:254" x14ac:dyDescent="0.2">
      <c r="A164" s="16" t="s">
        <v>24</v>
      </c>
      <c r="B164" s="2">
        <f t="shared" ref="B164:K164" si="23">SUM(B160:B163)</f>
        <v>475</v>
      </c>
      <c r="C164" s="17">
        <f t="shared" si="23"/>
        <v>15.27</v>
      </c>
      <c r="D164" s="17">
        <f t="shared" si="23"/>
        <v>19</v>
      </c>
      <c r="E164" s="17">
        <f t="shared" si="23"/>
        <v>51.11</v>
      </c>
      <c r="F164" s="17">
        <f t="shared" si="23"/>
        <v>433.34000000000003</v>
      </c>
      <c r="G164" s="17">
        <f t="shared" si="23"/>
        <v>515</v>
      </c>
      <c r="H164" s="17">
        <f t="shared" si="23"/>
        <v>17.97</v>
      </c>
      <c r="I164" s="17">
        <f t="shared" si="23"/>
        <v>21.28</v>
      </c>
      <c r="J164" s="17">
        <f t="shared" si="23"/>
        <v>55.11</v>
      </c>
      <c r="K164" s="17">
        <f t="shared" si="23"/>
        <v>483.79999999999995</v>
      </c>
      <c r="L164" s="17"/>
      <c r="M164" s="17"/>
    </row>
    <row r="165" spans="1:254" ht="9" customHeight="1" x14ac:dyDescent="0.2">
      <c r="A165" s="103" t="s">
        <v>255</v>
      </c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</row>
    <row r="166" spans="1:254" s="23" customFormat="1" x14ac:dyDescent="0.2">
      <c r="A166" s="3" t="s">
        <v>190</v>
      </c>
      <c r="B166" s="4">
        <v>100</v>
      </c>
      <c r="C166" s="5">
        <v>8.64</v>
      </c>
      <c r="D166" s="5">
        <v>9.85</v>
      </c>
      <c r="E166" s="5">
        <v>45.53</v>
      </c>
      <c r="F166" s="5">
        <v>292.98</v>
      </c>
      <c r="G166" s="4">
        <v>100</v>
      </c>
      <c r="H166" s="5">
        <v>8.64</v>
      </c>
      <c r="I166" s="5">
        <v>9.85</v>
      </c>
      <c r="J166" s="5">
        <v>45.53</v>
      </c>
      <c r="K166" s="5">
        <v>292.98</v>
      </c>
      <c r="L166" s="4" t="s">
        <v>191</v>
      </c>
      <c r="M166" s="6" t="s">
        <v>192</v>
      </c>
    </row>
    <row r="167" spans="1:254" x14ac:dyDescent="0.2">
      <c r="A167" s="6" t="s">
        <v>51</v>
      </c>
      <c r="B167" s="7">
        <v>100</v>
      </c>
      <c r="C167" s="4">
        <v>0.4</v>
      </c>
      <c r="D167" s="4">
        <v>0.4</v>
      </c>
      <c r="E167" s="4">
        <f>19.6/2</f>
        <v>9.8000000000000007</v>
      </c>
      <c r="F167" s="4">
        <f>94/2</f>
        <v>47</v>
      </c>
      <c r="G167" s="7">
        <v>100</v>
      </c>
      <c r="H167" s="26">
        <v>0.4</v>
      </c>
      <c r="I167" s="26">
        <v>0.4</v>
      </c>
      <c r="J167" s="26">
        <f>19.6/2</f>
        <v>9.8000000000000007</v>
      </c>
      <c r="K167" s="26">
        <f>94/2</f>
        <v>47</v>
      </c>
      <c r="L167" s="7" t="s">
        <v>52</v>
      </c>
      <c r="M167" s="6" t="s">
        <v>53</v>
      </c>
    </row>
    <row r="168" spans="1:254" x14ac:dyDescent="0.2">
      <c r="A168" s="91" t="s">
        <v>210</v>
      </c>
      <c r="B168" s="92">
        <v>200</v>
      </c>
      <c r="C168" s="92">
        <v>0.6</v>
      </c>
      <c r="D168" s="92">
        <v>0.4</v>
      </c>
      <c r="E168" s="92">
        <v>32.6</v>
      </c>
      <c r="F168" s="92">
        <v>136.4</v>
      </c>
      <c r="G168" s="93">
        <v>200</v>
      </c>
      <c r="H168" s="93">
        <v>0.6</v>
      </c>
      <c r="I168" s="93">
        <v>0.4</v>
      </c>
      <c r="J168" s="93">
        <v>32.6</v>
      </c>
      <c r="K168" s="93">
        <v>136.4</v>
      </c>
      <c r="L168" s="94" t="s">
        <v>211</v>
      </c>
      <c r="M168" s="95" t="s">
        <v>212</v>
      </c>
    </row>
    <row r="169" spans="1:254" x14ac:dyDescent="0.2">
      <c r="A169" s="16" t="s">
        <v>24</v>
      </c>
      <c r="B169" s="2">
        <f t="shared" ref="B169:M169" si="24">SUM(B166:B168)</f>
        <v>400</v>
      </c>
      <c r="C169" s="2">
        <f t="shared" si="24"/>
        <v>9.64</v>
      </c>
      <c r="D169" s="2">
        <f t="shared" si="24"/>
        <v>10.65</v>
      </c>
      <c r="E169" s="2">
        <f t="shared" si="24"/>
        <v>87.93</v>
      </c>
      <c r="F169" s="2">
        <f t="shared" si="24"/>
        <v>476.38</v>
      </c>
      <c r="G169" s="2">
        <f t="shared" si="24"/>
        <v>400</v>
      </c>
      <c r="H169" s="2">
        <f t="shared" si="24"/>
        <v>9.64</v>
      </c>
      <c r="I169" s="2">
        <f t="shared" si="24"/>
        <v>10.65</v>
      </c>
      <c r="J169" s="2">
        <f t="shared" si="24"/>
        <v>87.93</v>
      </c>
      <c r="K169" s="2">
        <f t="shared" si="24"/>
        <v>476.38</v>
      </c>
      <c r="L169" s="2">
        <f t="shared" si="24"/>
        <v>0</v>
      </c>
      <c r="M169" s="2">
        <f t="shared" si="24"/>
        <v>0</v>
      </c>
    </row>
  </sheetData>
  <mergeCells count="99">
    <mergeCell ref="A1:M1"/>
    <mergeCell ref="A2:A3"/>
    <mergeCell ref="B2:F2"/>
    <mergeCell ref="G2:K2"/>
    <mergeCell ref="L2:L3"/>
    <mergeCell ref="M2:M3"/>
    <mergeCell ref="A4:M4"/>
    <mergeCell ref="A10:M10"/>
    <mergeCell ref="A15:M15"/>
    <mergeCell ref="A16:A17"/>
    <mergeCell ref="B16:F16"/>
    <mergeCell ref="G16:K16"/>
    <mergeCell ref="L16:L17"/>
    <mergeCell ref="M16:M17"/>
    <mergeCell ref="A18:M18"/>
    <mergeCell ref="A24:M24"/>
    <mergeCell ref="A29:M29"/>
    <mergeCell ref="A30:A31"/>
    <mergeCell ref="B30:F30"/>
    <mergeCell ref="G30:K30"/>
    <mergeCell ref="L30:L31"/>
    <mergeCell ref="M30:M31"/>
    <mergeCell ref="A32:M32"/>
    <mergeCell ref="A38:M38"/>
    <mergeCell ref="A43:M43"/>
    <mergeCell ref="A44:A45"/>
    <mergeCell ref="B44:F44"/>
    <mergeCell ref="G44:K44"/>
    <mergeCell ref="L44:L45"/>
    <mergeCell ref="M44:M45"/>
    <mergeCell ref="A46:M46"/>
    <mergeCell ref="A47:M47"/>
    <mergeCell ref="A53:M53"/>
    <mergeCell ref="A58:M58"/>
    <mergeCell ref="A59:A60"/>
    <mergeCell ref="B59:F59"/>
    <mergeCell ref="G59:K59"/>
    <mergeCell ref="L59:L60"/>
    <mergeCell ref="M59:M60"/>
    <mergeCell ref="A61:M61"/>
    <mergeCell ref="A66:M66"/>
    <mergeCell ref="A71:M71"/>
    <mergeCell ref="A72:A73"/>
    <mergeCell ref="B72:F72"/>
    <mergeCell ref="G72:K72"/>
    <mergeCell ref="L72:L73"/>
    <mergeCell ref="M72:M73"/>
    <mergeCell ref="A74:M74"/>
    <mergeCell ref="A80:M80"/>
    <mergeCell ref="A85:M85"/>
    <mergeCell ref="A86:M86"/>
    <mergeCell ref="A87:A88"/>
    <mergeCell ref="B87:F87"/>
    <mergeCell ref="G87:K87"/>
    <mergeCell ref="L87:L88"/>
    <mergeCell ref="M87:M88"/>
    <mergeCell ref="A89:M89"/>
    <mergeCell ref="A95:M95"/>
    <mergeCell ref="A100:M100"/>
    <mergeCell ref="A101:A102"/>
    <mergeCell ref="B101:F101"/>
    <mergeCell ref="G101:K101"/>
    <mergeCell ref="L101:L102"/>
    <mergeCell ref="M101:M102"/>
    <mergeCell ref="A103:M103"/>
    <mergeCell ref="A104:M104"/>
    <mergeCell ref="A109:M109"/>
    <mergeCell ref="A114:M114"/>
    <mergeCell ref="A115:A116"/>
    <mergeCell ref="B115:F115"/>
    <mergeCell ref="G115:K115"/>
    <mergeCell ref="L115:L116"/>
    <mergeCell ref="M115:M116"/>
    <mergeCell ref="A117:M117"/>
    <mergeCell ref="A123:M123"/>
    <mergeCell ref="A128:M128"/>
    <mergeCell ref="A129:A130"/>
    <mergeCell ref="B129:F129"/>
    <mergeCell ref="G129:K129"/>
    <mergeCell ref="L129:L130"/>
    <mergeCell ref="M129:M130"/>
    <mergeCell ref="A131:M131"/>
    <mergeCell ref="A137:M137"/>
    <mergeCell ref="A142:M142"/>
    <mergeCell ref="A143:A144"/>
    <mergeCell ref="B143:F143"/>
    <mergeCell ref="G143:K143"/>
    <mergeCell ref="L143:L144"/>
    <mergeCell ref="M143:M144"/>
    <mergeCell ref="A159:M159"/>
    <mergeCell ref="A165:M165"/>
    <mergeCell ref="A145:M145"/>
    <mergeCell ref="A151:M151"/>
    <mergeCell ref="A156:M156"/>
    <mergeCell ref="A157:A158"/>
    <mergeCell ref="B157:F157"/>
    <mergeCell ref="G157:K157"/>
    <mergeCell ref="L157:L158"/>
    <mergeCell ref="M157:M158"/>
  </mergeCells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D6FC-928E-4F49-B95A-5AB194CB055B}">
  <dimension ref="A1:IQ182"/>
  <sheetViews>
    <sheetView topLeftCell="A43" zoomScale="130" zoomScaleNormal="130" workbookViewId="0">
      <selection activeCell="O37" sqref="O37"/>
    </sheetView>
  </sheetViews>
  <sheetFormatPr defaultRowHeight="11.25" x14ac:dyDescent="0.2"/>
  <cols>
    <col min="1" max="1" width="32.7109375" style="1" customWidth="1"/>
    <col min="2" max="6" width="7.7109375" style="1" customWidth="1"/>
    <col min="7" max="7" width="8.42578125" style="1" customWidth="1"/>
    <col min="8" max="8" width="17.28515625" style="1" customWidth="1"/>
    <col min="9" max="251" width="9.140625" style="1"/>
    <col min="252" max="252" width="32.7109375" style="1" customWidth="1"/>
    <col min="253" max="253" width="7.7109375" style="1" customWidth="1"/>
    <col min="254" max="254" width="8" style="1" customWidth="1"/>
    <col min="255" max="255" width="8.140625" style="1" customWidth="1"/>
    <col min="256" max="256" width="9.42578125" style="1" customWidth="1"/>
    <col min="257" max="262" width="7.7109375" style="1" customWidth="1"/>
    <col min="263" max="263" width="8.42578125" style="1" customWidth="1"/>
    <col min="264" max="264" width="17.28515625" style="1" customWidth="1"/>
    <col min="265" max="507" width="9.140625" style="1"/>
    <col min="508" max="508" width="32.7109375" style="1" customWidth="1"/>
    <col min="509" max="509" width="7.7109375" style="1" customWidth="1"/>
    <col min="510" max="510" width="8" style="1" customWidth="1"/>
    <col min="511" max="511" width="8.140625" style="1" customWidth="1"/>
    <col min="512" max="512" width="9.42578125" style="1" customWidth="1"/>
    <col min="513" max="518" width="7.7109375" style="1" customWidth="1"/>
    <col min="519" max="519" width="8.42578125" style="1" customWidth="1"/>
    <col min="520" max="520" width="17.28515625" style="1" customWidth="1"/>
    <col min="521" max="763" width="9.140625" style="1"/>
    <col min="764" max="764" width="32.7109375" style="1" customWidth="1"/>
    <col min="765" max="765" width="7.7109375" style="1" customWidth="1"/>
    <col min="766" max="766" width="8" style="1" customWidth="1"/>
    <col min="767" max="767" width="8.140625" style="1" customWidth="1"/>
    <col min="768" max="768" width="9.42578125" style="1" customWidth="1"/>
    <col min="769" max="774" width="7.7109375" style="1" customWidth="1"/>
    <col min="775" max="775" width="8.42578125" style="1" customWidth="1"/>
    <col min="776" max="776" width="17.28515625" style="1" customWidth="1"/>
    <col min="777" max="1019" width="9.140625" style="1"/>
    <col min="1020" max="1020" width="32.7109375" style="1" customWidth="1"/>
    <col min="1021" max="1021" width="7.7109375" style="1" customWidth="1"/>
    <col min="1022" max="1022" width="8" style="1" customWidth="1"/>
    <col min="1023" max="1023" width="8.140625" style="1" customWidth="1"/>
    <col min="1024" max="1024" width="9.42578125" style="1" customWidth="1"/>
    <col min="1025" max="1030" width="7.7109375" style="1" customWidth="1"/>
    <col min="1031" max="1031" width="8.42578125" style="1" customWidth="1"/>
    <col min="1032" max="1032" width="17.28515625" style="1" customWidth="1"/>
    <col min="1033" max="1275" width="9.140625" style="1"/>
    <col min="1276" max="1276" width="32.7109375" style="1" customWidth="1"/>
    <col min="1277" max="1277" width="7.7109375" style="1" customWidth="1"/>
    <col min="1278" max="1278" width="8" style="1" customWidth="1"/>
    <col min="1279" max="1279" width="8.140625" style="1" customWidth="1"/>
    <col min="1280" max="1280" width="9.42578125" style="1" customWidth="1"/>
    <col min="1281" max="1286" width="7.7109375" style="1" customWidth="1"/>
    <col min="1287" max="1287" width="8.42578125" style="1" customWidth="1"/>
    <col min="1288" max="1288" width="17.28515625" style="1" customWidth="1"/>
    <col min="1289" max="1531" width="9.140625" style="1"/>
    <col min="1532" max="1532" width="32.7109375" style="1" customWidth="1"/>
    <col min="1533" max="1533" width="7.7109375" style="1" customWidth="1"/>
    <col min="1534" max="1534" width="8" style="1" customWidth="1"/>
    <col min="1535" max="1535" width="8.140625" style="1" customWidth="1"/>
    <col min="1536" max="1536" width="9.42578125" style="1" customWidth="1"/>
    <col min="1537" max="1542" width="7.7109375" style="1" customWidth="1"/>
    <col min="1543" max="1543" width="8.42578125" style="1" customWidth="1"/>
    <col min="1544" max="1544" width="17.28515625" style="1" customWidth="1"/>
    <col min="1545" max="1787" width="9.140625" style="1"/>
    <col min="1788" max="1788" width="32.7109375" style="1" customWidth="1"/>
    <col min="1789" max="1789" width="7.7109375" style="1" customWidth="1"/>
    <col min="1790" max="1790" width="8" style="1" customWidth="1"/>
    <col min="1791" max="1791" width="8.140625" style="1" customWidth="1"/>
    <col min="1792" max="1792" width="9.42578125" style="1" customWidth="1"/>
    <col min="1793" max="1798" width="7.7109375" style="1" customWidth="1"/>
    <col min="1799" max="1799" width="8.42578125" style="1" customWidth="1"/>
    <col min="1800" max="1800" width="17.28515625" style="1" customWidth="1"/>
    <col min="1801" max="2043" width="9.140625" style="1"/>
    <col min="2044" max="2044" width="32.7109375" style="1" customWidth="1"/>
    <col min="2045" max="2045" width="7.7109375" style="1" customWidth="1"/>
    <col min="2046" max="2046" width="8" style="1" customWidth="1"/>
    <col min="2047" max="2047" width="8.140625" style="1" customWidth="1"/>
    <col min="2048" max="2048" width="9.42578125" style="1" customWidth="1"/>
    <col min="2049" max="2054" width="7.7109375" style="1" customWidth="1"/>
    <col min="2055" max="2055" width="8.42578125" style="1" customWidth="1"/>
    <col min="2056" max="2056" width="17.28515625" style="1" customWidth="1"/>
    <col min="2057" max="2299" width="9.140625" style="1"/>
    <col min="2300" max="2300" width="32.7109375" style="1" customWidth="1"/>
    <col min="2301" max="2301" width="7.7109375" style="1" customWidth="1"/>
    <col min="2302" max="2302" width="8" style="1" customWidth="1"/>
    <col min="2303" max="2303" width="8.140625" style="1" customWidth="1"/>
    <col min="2304" max="2304" width="9.42578125" style="1" customWidth="1"/>
    <col min="2305" max="2310" width="7.7109375" style="1" customWidth="1"/>
    <col min="2311" max="2311" width="8.42578125" style="1" customWidth="1"/>
    <col min="2312" max="2312" width="17.28515625" style="1" customWidth="1"/>
    <col min="2313" max="2555" width="9.140625" style="1"/>
    <col min="2556" max="2556" width="32.7109375" style="1" customWidth="1"/>
    <col min="2557" max="2557" width="7.7109375" style="1" customWidth="1"/>
    <col min="2558" max="2558" width="8" style="1" customWidth="1"/>
    <col min="2559" max="2559" width="8.140625" style="1" customWidth="1"/>
    <col min="2560" max="2560" width="9.42578125" style="1" customWidth="1"/>
    <col min="2561" max="2566" width="7.7109375" style="1" customWidth="1"/>
    <col min="2567" max="2567" width="8.42578125" style="1" customWidth="1"/>
    <col min="2568" max="2568" width="17.28515625" style="1" customWidth="1"/>
    <col min="2569" max="2811" width="9.140625" style="1"/>
    <col min="2812" max="2812" width="32.7109375" style="1" customWidth="1"/>
    <col min="2813" max="2813" width="7.7109375" style="1" customWidth="1"/>
    <col min="2814" max="2814" width="8" style="1" customWidth="1"/>
    <col min="2815" max="2815" width="8.140625" style="1" customWidth="1"/>
    <col min="2816" max="2816" width="9.42578125" style="1" customWidth="1"/>
    <col min="2817" max="2822" width="7.7109375" style="1" customWidth="1"/>
    <col min="2823" max="2823" width="8.42578125" style="1" customWidth="1"/>
    <col min="2824" max="2824" width="17.28515625" style="1" customWidth="1"/>
    <col min="2825" max="3067" width="9.140625" style="1"/>
    <col min="3068" max="3068" width="32.7109375" style="1" customWidth="1"/>
    <col min="3069" max="3069" width="7.7109375" style="1" customWidth="1"/>
    <col min="3070" max="3070" width="8" style="1" customWidth="1"/>
    <col min="3071" max="3071" width="8.140625" style="1" customWidth="1"/>
    <col min="3072" max="3072" width="9.42578125" style="1" customWidth="1"/>
    <col min="3073" max="3078" width="7.7109375" style="1" customWidth="1"/>
    <col min="3079" max="3079" width="8.42578125" style="1" customWidth="1"/>
    <col min="3080" max="3080" width="17.28515625" style="1" customWidth="1"/>
    <col min="3081" max="3323" width="9.140625" style="1"/>
    <col min="3324" max="3324" width="32.7109375" style="1" customWidth="1"/>
    <col min="3325" max="3325" width="7.7109375" style="1" customWidth="1"/>
    <col min="3326" max="3326" width="8" style="1" customWidth="1"/>
    <col min="3327" max="3327" width="8.140625" style="1" customWidth="1"/>
    <col min="3328" max="3328" width="9.42578125" style="1" customWidth="1"/>
    <col min="3329" max="3334" width="7.7109375" style="1" customWidth="1"/>
    <col min="3335" max="3335" width="8.42578125" style="1" customWidth="1"/>
    <col min="3336" max="3336" width="17.28515625" style="1" customWidth="1"/>
    <col min="3337" max="3579" width="9.140625" style="1"/>
    <col min="3580" max="3580" width="32.7109375" style="1" customWidth="1"/>
    <col min="3581" max="3581" width="7.7109375" style="1" customWidth="1"/>
    <col min="3582" max="3582" width="8" style="1" customWidth="1"/>
    <col min="3583" max="3583" width="8.140625" style="1" customWidth="1"/>
    <col min="3584" max="3584" width="9.42578125" style="1" customWidth="1"/>
    <col min="3585" max="3590" width="7.7109375" style="1" customWidth="1"/>
    <col min="3591" max="3591" width="8.42578125" style="1" customWidth="1"/>
    <col min="3592" max="3592" width="17.28515625" style="1" customWidth="1"/>
    <col min="3593" max="3835" width="9.140625" style="1"/>
    <col min="3836" max="3836" width="32.7109375" style="1" customWidth="1"/>
    <col min="3837" max="3837" width="7.7109375" style="1" customWidth="1"/>
    <col min="3838" max="3838" width="8" style="1" customWidth="1"/>
    <col min="3839" max="3839" width="8.140625" style="1" customWidth="1"/>
    <col min="3840" max="3840" width="9.42578125" style="1" customWidth="1"/>
    <col min="3841" max="3846" width="7.7109375" style="1" customWidth="1"/>
    <col min="3847" max="3847" width="8.42578125" style="1" customWidth="1"/>
    <col min="3848" max="3848" width="17.28515625" style="1" customWidth="1"/>
    <col min="3849" max="4091" width="9.140625" style="1"/>
    <col min="4092" max="4092" width="32.7109375" style="1" customWidth="1"/>
    <col min="4093" max="4093" width="7.7109375" style="1" customWidth="1"/>
    <col min="4094" max="4094" width="8" style="1" customWidth="1"/>
    <col min="4095" max="4095" width="8.140625" style="1" customWidth="1"/>
    <col min="4096" max="4096" width="9.42578125" style="1" customWidth="1"/>
    <col min="4097" max="4102" width="7.7109375" style="1" customWidth="1"/>
    <col min="4103" max="4103" width="8.42578125" style="1" customWidth="1"/>
    <col min="4104" max="4104" width="17.28515625" style="1" customWidth="1"/>
    <col min="4105" max="4347" width="9.140625" style="1"/>
    <col min="4348" max="4348" width="32.7109375" style="1" customWidth="1"/>
    <col min="4349" max="4349" width="7.7109375" style="1" customWidth="1"/>
    <col min="4350" max="4350" width="8" style="1" customWidth="1"/>
    <col min="4351" max="4351" width="8.140625" style="1" customWidth="1"/>
    <col min="4352" max="4352" width="9.42578125" style="1" customWidth="1"/>
    <col min="4353" max="4358" width="7.7109375" style="1" customWidth="1"/>
    <col min="4359" max="4359" width="8.42578125" style="1" customWidth="1"/>
    <col min="4360" max="4360" width="17.28515625" style="1" customWidth="1"/>
    <col min="4361" max="4603" width="9.140625" style="1"/>
    <col min="4604" max="4604" width="32.7109375" style="1" customWidth="1"/>
    <col min="4605" max="4605" width="7.7109375" style="1" customWidth="1"/>
    <col min="4606" max="4606" width="8" style="1" customWidth="1"/>
    <col min="4607" max="4607" width="8.140625" style="1" customWidth="1"/>
    <col min="4608" max="4608" width="9.42578125" style="1" customWidth="1"/>
    <col min="4609" max="4614" width="7.7109375" style="1" customWidth="1"/>
    <col min="4615" max="4615" width="8.42578125" style="1" customWidth="1"/>
    <col min="4616" max="4616" width="17.28515625" style="1" customWidth="1"/>
    <col min="4617" max="4859" width="9.140625" style="1"/>
    <col min="4860" max="4860" width="32.7109375" style="1" customWidth="1"/>
    <col min="4861" max="4861" width="7.7109375" style="1" customWidth="1"/>
    <col min="4862" max="4862" width="8" style="1" customWidth="1"/>
    <col min="4863" max="4863" width="8.140625" style="1" customWidth="1"/>
    <col min="4864" max="4864" width="9.42578125" style="1" customWidth="1"/>
    <col min="4865" max="4870" width="7.7109375" style="1" customWidth="1"/>
    <col min="4871" max="4871" width="8.42578125" style="1" customWidth="1"/>
    <col min="4872" max="4872" width="17.28515625" style="1" customWidth="1"/>
    <col min="4873" max="5115" width="9.140625" style="1"/>
    <col min="5116" max="5116" width="32.7109375" style="1" customWidth="1"/>
    <col min="5117" max="5117" width="7.7109375" style="1" customWidth="1"/>
    <col min="5118" max="5118" width="8" style="1" customWidth="1"/>
    <col min="5119" max="5119" width="8.140625" style="1" customWidth="1"/>
    <col min="5120" max="5120" width="9.42578125" style="1" customWidth="1"/>
    <col min="5121" max="5126" width="7.7109375" style="1" customWidth="1"/>
    <col min="5127" max="5127" width="8.42578125" style="1" customWidth="1"/>
    <col min="5128" max="5128" width="17.28515625" style="1" customWidth="1"/>
    <col min="5129" max="5371" width="9.140625" style="1"/>
    <col min="5372" max="5372" width="32.7109375" style="1" customWidth="1"/>
    <col min="5373" max="5373" width="7.7109375" style="1" customWidth="1"/>
    <col min="5374" max="5374" width="8" style="1" customWidth="1"/>
    <col min="5375" max="5375" width="8.140625" style="1" customWidth="1"/>
    <col min="5376" max="5376" width="9.42578125" style="1" customWidth="1"/>
    <col min="5377" max="5382" width="7.7109375" style="1" customWidth="1"/>
    <col min="5383" max="5383" width="8.42578125" style="1" customWidth="1"/>
    <col min="5384" max="5384" width="17.28515625" style="1" customWidth="1"/>
    <col min="5385" max="5627" width="9.140625" style="1"/>
    <col min="5628" max="5628" width="32.7109375" style="1" customWidth="1"/>
    <col min="5629" max="5629" width="7.7109375" style="1" customWidth="1"/>
    <col min="5630" max="5630" width="8" style="1" customWidth="1"/>
    <col min="5631" max="5631" width="8.140625" style="1" customWidth="1"/>
    <col min="5632" max="5632" width="9.42578125" style="1" customWidth="1"/>
    <col min="5633" max="5638" width="7.7109375" style="1" customWidth="1"/>
    <col min="5639" max="5639" width="8.42578125" style="1" customWidth="1"/>
    <col min="5640" max="5640" width="17.28515625" style="1" customWidth="1"/>
    <col min="5641" max="5883" width="9.140625" style="1"/>
    <col min="5884" max="5884" width="32.7109375" style="1" customWidth="1"/>
    <col min="5885" max="5885" width="7.7109375" style="1" customWidth="1"/>
    <col min="5886" max="5886" width="8" style="1" customWidth="1"/>
    <col min="5887" max="5887" width="8.140625" style="1" customWidth="1"/>
    <col min="5888" max="5888" width="9.42578125" style="1" customWidth="1"/>
    <col min="5889" max="5894" width="7.7109375" style="1" customWidth="1"/>
    <col min="5895" max="5895" width="8.42578125" style="1" customWidth="1"/>
    <col min="5896" max="5896" width="17.28515625" style="1" customWidth="1"/>
    <col min="5897" max="6139" width="9.140625" style="1"/>
    <col min="6140" max="6140" width="32.7109375" style="1" customWidth="1"/>
    <col min="6141" max="6141" width="7.7109375" style="1" customWidth="1"/>
    <col min="6142" max="6142" width="8" style="1" customWidth="1"/>
    <col min="6143" max="6143" width="8.140625" style="1" customWidth="1"/>
    <col min="6144" max="6144" width="9.42578125" style="1" customWidth="1"/>
    <col min="6145" max="6150" width="7.7109375" style="1" customWidth="1"/>
    <col min="6151" max="6151" width="8.42578125" style="1" customWidth="1"/>
    <col min="6152" max="6152" width="17.28515625" style="1" customWidth="1"/>
    <col min="6153" max="6395" width="9.140625" style="1"/>
    <col min="6396" max="6396" width="32.7109375" style="1" customWidth="1"/>
    <col min="6397" max="6397" width="7.7109375" style="1" customWidth="1"/>
    <col min="6398" max="6398" width="8" style="1" customWidth="1"/>
    <col min="6399" max="6399" width="8.140625" style="1" customWidth="1"/>
    <col min="6400" max="6400" width="9.42578125" style="1" customWidth="1"/>
    <col min="6401" max="6406" width="7.7109375" style="1" customWidth="1"/>
    <col min="6407" max="6407" width="8.42578125" style="1" customWidth="1"/>
    <col min="6408" max="6408" width="17.28515625" style="1" customWidth="1"/>
    <col min="6409" max="6651" width="9.140625" style="1"/>
    <col min="6652" max="6652" width="32.7109375" style="1" customWidth="1"/>
    <col min="6653" max="6653" width="7.7109375" style="1" customWidth="1"/>
    <col min="6654" max="6654" width="8" style="1" customWidth="1"/>
    <col min="6655" max="6655" width="8.140625" style="1" customWidth="1"/>
    <col min="6656" max="6656" width="9.42578125" style="1" customWidth="1"/>
    <col min="6657" max="6662" width="7.7109375" style="1" customWidth="1"/>
    <col min="6663" max="6663" width="8.42578125" style="1" customWidth="1"/>
    <col min="6664" max="6664" width="17.28515625" style="1" customWidth="1"/>
    <col min="6665" max="6907" width="9.140625" style="1"/>
    <col min="6908" max="6908" width="32.7109375" style="1" customWidth="1"/>
    <col min="6909" max="6909" width="7.7109375" style="1" customWidth="1"/>
    <col min="6910" max="6910" width="8" style="1" customWidth="1"/>
    <col min="6911" max="6911" width="8.140625" style="1" customWidth="1"/>
    <col min="6912" max="6912" width="9.42578125" style="1" customWidth="1"/>
    <col min="6913" max="6918" width="7.7109375" style="1" customWidth="1"/>
    <col min="6919" max="6919" width="8.42578125" style="1" customWidth="1"/>
    <col min="6920" max="6920" width="17.28515625" style="1" customWidth="1"/>
    <col min="6921" max="7163" width="9.140625" style="1"/>
    <col min="7164" max="7164" width="32.7109375" style="1" customWidth="1"/>
    <col min="7165" max="7165" width="7.7109375" style="1" customWidth="1"/>
    <col min="7166" max="7166" width="8" style="1" customWidth="1"/>
    <col min="7167" max="7167" width="8.140625" style="1" customWidth="1"/>
    <col min="7168" max="7168" width="9.42578125" style="1" customWidth="1"/>
    <col min="7169" max="7174" width="7.7109375" style="1" customWidth="1"/>
    <col min="7175" max="7175" width="8.42578125" style="1" customWidth="1"/>
    <col min="7176" max="7176" width="17.28515625" style="1" customWidth="1"/>
    <col min="7177" max="7419" width="9.140625" style="1"/>
    <col min="7420" max="7420" width="32.7109375" style="1" customWidth="1"/>
    <col min="7421" max="7421" width="7.7109375" style="1" customWidth="1"/>
    <col min="7422" max="7422" width="8" style="1" customWidth="1"/>
    <col min="7423" max="7423" width="8.140625" style="1" customWidth="1"/>
    <col min="7424" max="7424" width="9.42578125" style="1" customWidth="1"/>
    <col min="7425" max="7430" width="7.7109375" style="1" customWidth="1"/>
    <col min="7431" max="7431" width="8.42578125" style="1" customWidth="1"/>
    <col min="7432" max="7432" width="17.28515625" style="1" customWidth="1"/>
    <col min="7433" max="7675" width="9.140625" style="1"/>
    <col min="7676" max="7676" width="32.7109375" style="1" customWidth="1"/>
    <col min="7677" max="7677" width="7.7109375" style="1" customWidth="1"/>
    <col min="7678" max="7678" width="8" style="1" customWidth="1"/>
    <col min="7679" max="7679" width="8.140625" style="1" customWidth="1"/>
    <col min="7680" max="7680" width="9.42578125" style="1" customWidth="1"/>
    <col min="7681" max="7686" width="7.7109375" style="1" customWidth="1"/>
    <col min="7687" max="7687" width="8.42578125" style="1" customWidth="1"/>
    <col min="7688" max="7688" width="17.28515625" style="1" customWidth="1"/>
    <col min="7689" max="7931" width="9.140625" style="1"/>
    <col min="7932" max="7932" width="32.7109375" style="1" customWidth="1"/>
    <col min="7933" max="7933" width="7.7109375" style="1" customWidth="1"/>
    <col min="7934" max="7934" width="8" style="1" customWidth="1"/>
    <col min="7935" max="7935" width="8.140625" style="1" customWidth="1"/>
    <col min="7936" max="7936" width="9.42578125" style="1" customWidth="1"/>
    <col min="7937" max="7942" width="7.7109375" style="1" customWidth="1"/>
    <col min="7943" max="7943" width="8.42578125" style="1" customWidth="1"/>
    <col min="7944" max="7944" width="17.28515625" style="1" customWidth="1"/>
    <col min="7945" max="8187" width="9.140625" style="1"/>
    <col min="8188" max="8188" width="32.7109375" style="1" customWidth="1"/>
    <col min="8189" max="8189" width="7.7109375" style="1" customWidth="1"/>
    <col min="8190" max="8190" width="8" style="1" customWidth="1"/>
    <col min="8191" max="8191" width="8.140625" style="1" customWidth="1"/>
    <col min="8192" max="8192" width="9.42578125" style="1" customWidth="1"/>
    <col min="8193" max="8198" width="7.7109375" style="1" customWidth="1"/>
    <col min="8199" max="8199" width="8.42578125" style="1" customWidth="1"/>
    <col min="8200" max="8200" width="17.28515625" style="1" customWidth="1"/>
    <col min="8201" max="8443" width="9.140625" style="1"/>
    <col min="8444" max="8444" width="32.7109375" style="1" customWidth="1"/>
    <col min="8445" max="8445" width="7.7109375" style="1" customWidth="1"/>
    <col min="8446" max="8446" width="8" style="1" customWidth="1"/>
    <col min="8447" max="8447" width="8.140625" style="1" customWidth="1"/>
    <col min="8448" max="8448" width="9.42578125" style="1" customWidth="1"/>
    <col min="8449" max="8454" width="7.7109375" style="1" customWidth="1"/>
    <col min="8455" max="8455" width="8.42578125" style="1" customWidth="1"/>
    <col min="8456" max="8456" width="17.28515625" style="1" customWidth="1"/>
    <col min="8457" max="8699" width="9.140625" style="1"/>
    <col min="8700" max="8700" width="32.7109375" style="1" customWidth="1"/>
    <col min="8701" max="8701" width="7.7109375" style="1" customWidth="1"/>
    <col min="8702" max="8702" width="8" style="1" customWidth="1"/>
    <col min="8703" max="8703" width="8.140625" style="1" customWidth="1"/>
    <col min="8704" max="8704" width="9.42578125" style="1" customWidth="1"/>
    <col min="8705" max="8710" width="7.7109375" style="1" customWidth="1"/>
    <col min="8711" max="8711" width="8.42578125" style="1" customWidth="1"/>
    <col min="8712" max="8712" width="17.28515625" style="1" customWidth="1"/>
    <col min="8713" max="8955" width="9.140625" style="1"/>
    <col min="8956" max="8956" width="32.7109375" style="1" customWidth="1"/>
    <col min="8957" max="8957" width="7.7109375" style="1" customWidth="1"/>
    <col min="8958" max="8958" width="8" style="1" customWidth="1"/>
    <col min="8959" max="8959" width="8.140625" style="1" customWidth="1"/>
    <col min="8960" max="8960" width="9.42578125" style="1" customWidth="1"/>
    <col min="8961" max="8966" width="7.7109375" style="1" customWidth="1"/>
    <col min="8967" max="8967" width="8.42578125" style="1" customWidth="1"/>
    <col min="8968" max="8968" width="17.28515625" style="1" customWidth="1"/>
    <col min="8969" max="9211" width="9.140625" style="1"/>
    <col min="9212" max="9212" width="32.7109375" style="1" customWidth="1"/>
    <col min="9213" max="9213" width="7.7109375" style="1" customWidth="1"/>
    <col min="9214" max="9214" width="8" style="1" customWidth="1"/>
    <col min="9215" max="9215" width="8.140625" style="1" customWidth="1"/>
    <col min="9216" max="9216" width="9.42578125" style="1" customWidth="1"/>
    <col min="9217" max="9222" width="7.7109375" style="1" customWidth="1"/>
    <col min="9223" max="9223" width="8.42578125" style="1" customWidth="1"/>
    <col min="9224" max="9224" width="17.28515625" style="1" customWidth="1"/>
    <col min="9225" max="9467" width="9.140625" style="1"/>
    <col min="9468" max="9468" width="32.7109375" style="1" customWidth="1"/>
    <col min="9469" max="9469" width="7.7109375" style="1" customWidth="1"/>
    <col min="9470" max="9470" width="8" style="1" customWidth="1"/>
    <col min="9471" max="9471" width="8.140625" style="1" customWidth="1"/>
    <col min="9472" max="9472" width="9.42578125" style="1" customWidth="1"/>
    <col min="9473" max="9478" width="7.7109375" style="1" customWidth="1"/>
    <col min="9479" max="9479" width="8.42578125" style="1" customWidth="1"/>
    <col min="9480" max="9480" width="17.28515625" style="1" customWidth="1"/>
    <col min="9481" max="9723" width="9.140625" style="1"/>
    <col min="9724" max="9724" width="32.7109375" style="1" customWidth="1"/>
    <col min="9725" max="9725" width="7.7109375" style="1" customWidth="1"/>
    <col min="9726" max="9726" width="8" style="1" customWidth="1"/>
    <col min="9727" max="9727" width="8.140625" style="1" customWidth="1"/>
    <col min="9728" max="9728" width="9.42578125" style="1" customWidth="1"/>
    <col min="9729" max="9734" width="7.7109375" style="1" customWidth="1"/>
    <col min="9735" max="9735" width="8.42578125" style="1" customWidth="1"/>
    <col min="9736" max="9736" width="17.28515625" style="1" customWidth="1"/>
    <col min="9737" max="9979" width="9.140625" style="1"/>
    <col min="9980" max="9980" width="32.7109375" style="1" customWidth="1"/>
    <col min="9981" max="9981" width="7.7109375" style="1" customWidth="1"/>
    <col min="9982" max="9982" width="8" style="1" customWidth="1"/>
    <col min="9983" max="9983" width="8.140625" style="1" customWidth="1"/>
    <col min="9984" max="9984" width="9.42578125" style="1" customWidth="1"/>
    <col min="9985" max="9990" width="7.7109375" style="1" customWidth="1"/>
    <col min="9991" max="9991" width="8.42578125" style="1" customWidth="1"/>
    <col min="9992" max="9992" width="17.28515625" style="1" customWidth="1"/>
    <col min="9993" max="10235" width="9.140625" style="1"/>
    <col min="10236" max="10236" width="32.7109375" style="1" customWidth="1"/>
    <col min="10237" max="10237" width="7.7109375" style="1" customWidth="1"/>
    <col min="10238" max="10238" width="8" style="1" customWidth="1"/>
    <col min="10239" max="10239" width="8.140625" style="1" customWidth="1"/>
    <col min="10240" max="10240" width="9.42578125" style="1" customWidth="1"/>
    <col min="10241" max="10246" width="7.7109375" style="1" customWidth="1"/>
    <col min="10247" max="10247" width="8.42578125" style="1" customWidth="1"/>
    <col min="10248" max="10248" width="17.28515625" style="1" customWidth="1"/>
    <col min="10249" max="10491" width="9.140625" style="1"/>
    <col min="10492" max="10492" width="32.7109375" style="1" customWidth="1"/>
    <col min="10493" max="10493" width="7.7109375" style="1" customWidth="1"/>
    <col min="10494" max="10494" width="8" style="1" customWidth="1"/>
    <col min="10495" max="10495" width="8.140625" style="1" customWidth="1"/>
    <col min="10496" max="10496" width="9.42578125" style="1" customWidth="1"/>
    <col min="10497" max="10502" width="7.7109375" style="1" customWidth="1"/>
    <col min="10503" max="10503" width="8.42578125" style="1" customWidth="1"/>
    <col min="10504" max="10504" width="17.28515625" style="1" customWidth="1"/>
    <col min="10505" max="10747" width="9.140625" style="1"/>
    <col min="10748" max="10748" width="32.7109375" style="1" customWidth="1"/>
    <col min="10749" max="10749" width="7.7109375" style="1" customWidth="1"/>
    <col min="10750" max="10750" width="8" style="1" customWidth="1"/>
    <col min="10751" max="10751" width="8.140625" style="1" customWidth="1"/>
    <col min="10752" max="10752" width="9.42578125" style="1" customWidth="1"/>
    <col min="10753" max="10758" width="7.7109375" style="1" customWidth="1"/>
    <col min="10759" max="10759" width="8.42578125" style="1" customWidth="1"/>
    <col min="10760" max="10760" width="17.28515625" style="1" customWidth="1"/>
    <col min="10761" max="11003" width="9.140625" style="1"/>
    <col min="11004" max="11004" width="32.7109375" style="1" customWidth="1"/>
    <col min="11005" max="11005" width="7.7109375" style="1" customWidth="1"/>
    <col min="11006" max="11006" width="8" style="1" customWidth="1"/>
    <col min="11007" max="11007" width="8.140625" style="1" customWidth="1"/>
    <col min="11008" max="11008" width="9.42578125" style="1" customWidth="1"/>
    <col min="11009" max="11014" width="7.7109375" style="1" customWidth="1"/>
    <col min="11015" max="11015" width="8.42578125" style="1" customWidth="1"/>
    <col min="11016" max="11016" width="17.28515625" style="1" customWidth="1"/>
    <col min="11017" max="11259" width="9.140625" style="1"/>
    <col min="11260" max="11260" width="32.7109375" style="1" customWidth="1"/>
    <col min="11261" max="11261" width="7.7109375" style="1" customWidth="1"/>
    <col min="11262" max="11262" width="8" style="1" customWidth="1"/>
    <col min="11263" max="11263" width="8.140625" style="1" customWidth="1"/>
    <col min="11264" max="11264" width="9.42578125" style="1" customWidth="1"/>
    <col min="11265" max="11270" width="7.7109375" style="1" customWidth="1"/>
    <col min="11271" max="11271" width="8.42578125" style="1" customWidth="1"/>
    <col min="11272" max="11272" width="17.28515625" style="1" customWidth="1"/>
    <col min="11273" max="11515" width="9.140625" style="1"/>
    <col min="11516" max="11516" width="32.7109375" style="1" customWidth="1"/>
    <col min="11517" max="11517" width="7.7109375" style="1" customWidth="1"/>
    <col min="11518" max="11518" width="8" style="1" customWidth="1"/>
    <col min="11519" max="11519" width="8.140625" style="1" customWidth="1"/>
    <col min="11520" max="11520" width="9.42578125" style="1" customWidth="1"/>
    <col min="11521" max="11526" width="7.7109375" style="1" customWidth="1"/>
    <col min="11527" max="11527" width="8.42578125" style="1" customWidth="1"/>
    <col min="11528" max="11528" width="17.28515625" style="1" customWidth="1"/>
    <col min="11529" max="11771" width="9.140625" style="1"/>
    <col min="11772" max="11772" width="32.7109375" style="1" customWidth="1"/>
    <col min="11773" max="11773" width="7.7109375" style="1" customWidth="1"/>
    <col min="11774" max="11774" width="8" style="1" customWidth="1"/>
    <col min="11775" max="11775" width="8.140625" style="1" customWidth="1"/>
    <col min="11776" max="11776" width="9.42578125" style="1" customWidth="1"/>
    <col min="11777" max="11782" width="7.7109375" style="1" customWidth="1"/>
    <col min="11783" max="11783" width="8.42578125" style="1" customWidth="1"/>
    <col min="11784" max="11784" width="17.28515625" style="1" customWidth="1"/>
    <col min="11785" max="12027" width="9.140625" style="1"/>
    <col min="12028" max="12028" width="32.7109375" style="1" customWidth="1"/>
    <col min="12029" max="12029" width="7.7109375" style="1" customWidth="1"/>
    <col min="12030" max="12030" width="8" style="1" customWidth="1"/>
    <col min="12031" max="12031" width="8.140625" style="1" customWidth="1"/>
    <col min="12032" max="12032" width="9.42578125" style="1" customWidth="1"/>
    <col min="12033" max="12038" width="7.7109375" style="1" customWidth="1"/>
    <col min="12039" max="12039" width="8.42578125" style="1" customWidth="1"/>
    <col min="12040" max="12040" width="17.28515625" style="1" customWidth="1"/>
    <col min="12041" max="12283" width="9.140625" style="1"/>
    <col min="12284" max="12284" width="32.7109375" style="1" customWidth="1"/>
    <col min="12285" max="12285" width="7.7109375" style="1" customWidth="1"/>
    <col min="12286" max="12286" width="8" style="1" customWidth="1"/>
    <col min="12287" max="12287" width="8.140625" style="1" customWidth="1"/>
    <col min="12288" max="12288" width="9.42578125" style="1" customWidth="1"/>
    <col min="12289" max="12294" width="7.7109375" style="1" customWidth="1"/>
    <col min="12295" max="12295" width="8.42578125" style="1" customWidth="1"/>
    <col min="12296" max="12296" width="17.28515625" style="1" customWidth="1"/>
    <col min="12297" max="12539" width="9.140625" style="1"/>
    <col min="12540" max="12540" width="32.7109375" style="1" customWidth="1"/>
    <col min="12541" max="12541" width="7.7109375" style="1" customWidth="1"/>
    <col min="12542" max="12542" width="8" style="1" customWidth="1"/>
    <col min="12543" max="12543" width="8.140625" style="1" customWidth="1"/>
    <col min="12544" max="12544" width="9.42578125" style="1" customWidth="1"/>
    <col min="12545" max="12550" width="7.7109375" style="1" customWidth="1"/>
    <col min="12551" max="12551" width="8.42578125" style="1" customWidth="1"/>
    <col min="12552" max="12552" width="17.28515625" style="1" customWidth="1"/>
    <col min="12553" max="12795" width="9.140625" style="1"/>
    <col min="12796" max="12796" width="32.7109375" style="1" customWidth="1"/>
    <col min="12797" max="12797" width="7.7109375" style="1" customWidth="1"/>
    <col min="12798" max="12798" width="8" style="1" customWidth="1"/>
    <col min="12799" max="12799" width="8.140625" style="1" customWidth="1"/>
    <col min="12800" max="12800" width="9.42578125" style="1" customWidth="1"/>
    <col min="12801" max="12806" width="7.7109375" style="1" customWidth="1"/>
    <col min="12807" max="12807" width="8.42578125" style="1" customWidth="1"/>
    <col min="12808" max="12808" width="17.28515625" style="1" customWidth="1"/>
    <col min="12809" max="13051" width="9.140625" style="1"/>
    <col min="13052" max="13052" width="32.7109375" style="1" customWidth="1"/>
    <col min="13053" max="13053" width="7.7109375" style="1" customWidth="1"/>
    <col min="13054" max="13054" width="8" style="1" customWidth="1"/>
    <col min="13055" max="13055" width="8.140625" style="1" customWidth="1"/>
    <col min="13056" max="13056" width="9.42578125" style="1" customWidth="1"/>
    <col min="13057" max="13062" width="7.7109375" style="1" customWidth="1"/>
    <col min="13063" max="13063" width="8.42578125" style="1" customWidth="1"/>
    <col min="13064" max="13064" width="17.28515625" style="1" customWidth="1"/>
    <col min="13065" max="13307" width="9.140625" style="1"/>
    <col min="13308" max="13308" width="32.7109375" style="1" customWidth="1"/>
    <col min="13309" max="13309" width="7.7109375" style="1" customWidth="1"/>
    <col min="13310" max="13310" width="8" style="1" customWidth="1"/>
    <col min="13311" max="13311" width="8.140625" style="1" customWidth="1"/>
    <col min="13312" max="13312" width="9.42578125" style="1" customWidth="1"/>
    <col min="13313" max="13318" width="7.7109375" style="1" customWidth="1"/>
    <col min="13319" max="13319" width="8.42578125" style="1" customWidth="1"/>
    <col min="13320" max="13320" width="17.28515625" style="1" customWidth="1"/>
    <col min="13321" max="13563" width="9.140625" style="1"/>
    <col min="13564" max="13564" width="32.7109375" style="1" customWidth="1"/>
    <col min="13565" max="13565" width="7.7109375" style="1" customWidth="1"/>
    <col min="13566" max="13566" width="8" style="1" customWidth="1"/>
    <col min="13567" max="13567" width="8.140625" style="1" customWidth="1"/>
    <col min="13568" max="13568" width="9.42578125" style="1" customWidth="1"/>
    <col min="13569" max="13574" width="7.7109375" style="1" customWidth="1"/>
    <col min="13575" max="13575" width="8.42578125" style="1" customWidth="1"/>
    <col min="13576" max="13576" width="17.28515625" style="1" customWidth="1"/>
    <col min="13577" max="13819" width="9.140625" style="1"/>
    <col min="13820" max="13820" width="32.7109375" style="1" customWidth="1"/>
    <col min="13821" max="13821" width="7.7109375" style="1" customWidth="1"/>
    <col min="13822" max="13822" width="8" style="1" customWidth="1"/>
    <col min="13823" max="13823" width="8.140625" style="1" customWidth="1"/>
    <col min="13824" max="13824" width="9.42578125" style="1" customWidth="1"/>
    <col min="13825" max="13830" width="7.7109375" style="1" customWidth="1"/>
    <col min="13831" max="13831" width="8.42578125" style="1" customWidth="1"/>
    <col min="13832" max="13832" width="17.28515625" style="1" customWidth="1"/>
    <col min="13833" max="14075" width="9.140625" style="1"/>
    <col min="14076" max="14076" width="32.7109375" style="1" customWidth="1"/>
    <col min="14077" max="14077" width="7.7109375" style="1" customWidth="1"/>
    <col min="14078" max="14078" width="8" style="1" customWidth="1"/>
    <col min="14079" max="14079" width="8.140625" style="1" customWidth="1"/>
    <col min="14080" max="14080" width="9.42578125" style="1" customWidth="1"/>
    <col min="14081" max="14086" width="7.7109375" style="1" customWidth="1"/>
    <col min="14087" max="14087" width="8.42578125" style="1" customWidth="1"/>
    <col min="14088" max="14088" width="17.28515625" style="1" customWidth="1"/>
    <col min="14089" max="14331" width="9.140625" style="1"/>
    <col min="14332" max="14332" width="32.7109375" style="1" customWidth="1"/>
    <col min="14333" max="14333" width="7.7109375" style="1" customWidth="1"/>
    <col min="14334" max="14334" width="8" style="1" customWidth="1"/>
    <col min="14335" max="14335" width="8.140625" style="1" customWidth="1"/>
    <col min="14336" max="14336" width="9.42578125" style="1" customWidth="1"/>
    <col min="14337" max="14342" width="7.7109375" style="1" customWidth="1"/>
    <col min="14343" max="14343" width="8.42578125" style="1" customWidth="1"/>
    <col min="14344" max="14344" width="17.28515625" style="1" customWidth="1"/>
    <col min="14345" max="14587" width="9.140625" style="1"/>
    <col min="14588" max="14588" width="32.7109375" style="1" customWidth="1"/>
    <col min="14589" max="14589" width="7.7109375" style="1" customWidth="1"/>
    <col min="14590" max="14590" width="8" style="1" customWidth="1"/>
    <col min="14591" max="14591" width="8.140625" style="1" customWidth="1"/>
    <col min="14592" max="14592" width="9.42578125" style="1" customWidth="1"/>
    <col min="14593" max="14598" width="7.7109375" style="1" customWidth="1"/>
    <col min="14599" max="14599" width="8.42578125" style="1" customWidth="1"/>
    <col min="14600" max="14600" width="17.28515625" style="1" customWidth="1"/>
    <col min="14601" max="14843" width="9.140625" style="1"/>
    <col min="14844" max="14844" width="32.7109375" style="1" customWidth="1"/>
    <col min="14845" max="14845" width="7.7109375" style="1" customWidth="1"/>
    <col min="14846" max="14846" width="8" style="1" customWidth="1"/>
    <col min="14847" max="14847" width="8.140625" style="1" customWidth="1"/>
    <col min="14848" max="14848" width="9.42578125" style="1" customWidth="1"/>
    <col min="14849" max="14854" width="7.7109375" style="1" customWidth="1"/>
    <col min="14855" max="14855" width="8.42578125" style="1" customWidth="1"/>
    <col min="14856" max="14856" width="17.28515625" style="1" customWidth="1"/>
    <col min="14857" max="15099" width="9.140625" style="1"/>
    <col min="15100" max="15100" width="32.7109375" style="1" customWidth="1"/>
    <col min="15101" max="15101" width="7.7109375" style="1" customWidth="1"/>
    <col min="15102" max="15102" width="8" style="1" customWidth="1"/>
    <col min="15103" max="15103" width="8.140625" style="1" customWidth="1"/>
    <col min="15104" max="15104" width="9.42578125" style="1" customWidth="1"/>
    <col min="15105" max="15110" width="7.7109375" style="1" customWidth="1"/>
    <col min="15111" max="15111" width="8.42578125" style="1" customWidth="1"/>
    <col min="15112" max="15112" width="17.28515625" style="1" customWidth="1"/>
    <col min="15113" max="15355" width="9.140625" style="1"/>
    <col min="15356" max="15356" width="32.7109375" style="1" customWidth="1"/>
    <col min="15357" max="15357" width="7.7109375" style="1" customWidth="1"/>
    <col min="15358" max="15358" width="8" style="1" customWidth="1"/>
    <col min="15359" max="15359" width="8.140625" style="1" customWidth="1"/>
    <col min="15360" max="15360" width="9.42578125" style="1" customWidth="1"/>
    <col min="15361" max="15366" width="7.7109375" style="1" customWidth="1"/>
    <col min="15367" max="15367" width="8.42578125" style="1" customWidth="1"/>
    <col min="15368" max="15368" width="17.28515625" style="1" customWidth="1"/>
    <col min="15369" max="15611" width="9.140625" style="1"/>
    <col min="15612" max="15612" width="32.7109375" style="1" customWidth="1"/>
    <col min="15613" max="15613" width="7.7109375" style="1" customWidth="1"/>
    <col min="15614" max="15614" width="8" style="1" customWidth="1"/>
    <col min="15615" max="15615" width="8.140625" style="1" customWidth="1"/>
    <col min="15616" max="15616" width="9.42578125" style="1" customWidth="1"/>
    <col min="15617" max="15622" width="7.7109375" style="1" customWidth="1"/>
    <col min="15623" max="15623" width="8.42578125" style="1" customWidth="1"/>
    <col min="15624" max="15624" width="17.28515625" style="1" customWidth="1"/>
    <col min="15625" max="15867" width="9.140625" style="1"/>
    <col min="15868" max="15868" width="32.7109375" style="1" customWidth="1"/>
    <col min="15869" max="15869" width="7.7109375" style="1" customWidth="1"/>
    <col min="15870" max="15870" width="8" style="1" customWidth="1"/>
    <col min="15871" max="15871" width="8.140625" style="1" customWidth="1"/>
    <col min="15872" max="15872" width="9.42578125" style="1" customWidth="1"/>
    <col min="15873" max="15878" width="7.7109375" style="1" customWidth="1"/>
    <col min="15879" max="15879" width="8.42578125" style="1" customWidth="1"/>
    <col min="15880" max="15880" width="17.28515625" style="1" customWidth="1"/>
    <col min="15881" max="16123" width="9.140625" style="1"/>
    <col min="16124" max="16124" width="32.7109375" style="1" customWidth="1"/>
    <col min="16125" max="16125" width="7.7109375" style="1" customWidth="1"/>
    <col min="16126" max="16126" width="8" style="1" customWidth="1"/>
    <col min="16127" max="16127" width="8.140625" style="1" customWidth="1"/>
    <col min="16128" max="16128" width="9.42578125" style="1" customWidth="1"/>
    <col min="16129" max="16134" width="7.7109375" style="1" customWidth="1"/>
    <col min="16135" max="16135" width="8.42578125" style="1" customWidth="1"/>
    <col min="16136" max="16136" width="17.28515625" style="1" customWidth="1"/>
    <col min="16137" max="16384" width="9.140625" style="1"/>
  </cols>
  <sheetData>
    <row r="1" spans="1:8" x14ac:dyDescent="0.2">
      <c r="A1" s="104" t="s">
        <v>1</v>
      </c>
      <c r="B1" s="104"/>
      <c r="C1" s="104"/>
      <c r="D1" s="104"/>
      <c r="E1" s="104"/>
      <c r="F1" s="104"/>
      <c r="G1" s="104"/>
      <c r="H1" s="104"/>
    </row>
    <row r="2" spans="1:8" ht="8.25" customHeight="1" x14ac:dyDescent="0.2">
      <c r="A2" s="103" t="s">
        <v>2</v>
      </c>
      <c r="B2" s="104" t="s">
        <v>178</v>
      </c>
      <c r="C2" s="104"/>
      <c r="D2" s="104"/>
      <c r="E2" s="104"/>
      <c r="F2" s="104"/>
      <c r="G2" s="103" t="s">
        <v>4</v>
      </c>
      <c r="H2" s="103" t="s">
        <v>5</v>
      </c>
    </row>
    <row r="3" spans="1:8" ht="11.45" customHeight="1" x14ac:dyDescent="0.2">
      <c r="A3" s="103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103"/>
      <c r="H3" s="103"/>
    </row>
    <row r="4" spans="1:8" x14ac:dyDescent="0.2">
      <c r="A4" s="103" t="s">
        <v>11</v>
      </c>
      <c r="B4" s="103"/>
      <c r="C4" s="103"/>
      <c r="D4" s="103"/>
      <c r="E4" s="103"/>
      <c r="F4" s="103"/>
      <c r="G4" s="103"/>
      <c r="H4" s="103"/>
    </row>
    <row r="5" spans="1:8" x14ac:dyDescent="0.2">
      <c r="A5" s="3" t="s">
        <v>12</v>
      </c>
      <c r="B5" s="5">
        <v>250</v>
      </c>
      <c r="C5" s="5">
        <v>7.2</v>
      </c>
      <c r="D5" s="5">
        <v>13.02</v>
      </c>
      <c r="E5" s="5">
        <v>51.54</v>
      </c>
      <c r="F5" s="5">
        <v>352.8</v>
      </c>
      <c r="G5" s="4" t="s">
        <v>257</v>
      </c>
      <c r="H5" s="3" t="s">
        <v>14</v>
      </c>
    </row>
    <row r="6" spans="1:8" ht="11.45" customHeight="1" x14ac:dyDescent="0.2">
      <c r="A6" s="6" t="s">
        <v>15</v>
      </c>
      <c r="B6" s="7">
        <v>30</v>
      </c>
      <c r="C6" s="5">
        <v>6.96</v>
      </c>
      <c r="D6" s="5">
        <v>8.85</v>
      </c>
      <c r="E6" s="5">
        <v>0</v>
      </c>
      <c r="F6" s="5">
        <v>108</v>
      </c>
      <c r="G6" s="4" t="s">
        <v>16</v>
      </c>
      <c r="H6" s="6" t="s">
        <v>17</v>
      </c>
    </row>
    <row r="7" spans="1:8" s="14" customFormat="1" x14ac:dyDescent="0.2">
      <c r="A7" s="9" t="s">
        <v>18</v>
      </c>
      <c r="B7" s="4">
        <v>60</v>
      </c>
      <c r="C7" s="5">
        <v>5.7</v>
      </c>
      <c r="D7" s="5">
        <v>1.8</v>
      </c>
      <c r="E7" s="5">
        <v>31.2</v>
      </c>
      <c r="F7" s="5">
        <v>159</v>
      </c>
      <c r="G7" s="7" t="s">
        <v>19</v>
      </c>
      <c r="H7" s="13" t="s">
        <v>20</v>
      </c>
    </row>
    <row r="8" spans="1:8" ht="12.75" customHeight="1" x14ac:dyDescent="0.2">
      <c r="A8" s="9" t="s">
        <v>21</v>
      </c>
      <c r="B8" s="7">
        <v>215</v>
      </c>
      <c r="C8" s="7">
        <v>7.0000000000000007E-2</v>
      </c>
      <c r="D8" s="7">
        <v>0.02</v>
      </c>
      <c r="E8" s="7">
        <v>15</v>
      </c>
      <c r="F8" s="7">
        <v>60</v>
      </c>
      <c r="G8" s="7" t="s">
        <v>22</v>
      </c>
      <c r="H8" s="6" t="s">
        <v>23</v>
      </c>
    </row>
    <row r="9" spans="1:8" ht="11.45" customHeight="1" x14ac:dyDescent="0.2">
      <c r="A9" s="16" t="s">
        <v>24</v>
      </c>
      <c r="B9" s="17">
        <f>SUM(B5:B8)</f>
        <v>555</v>
      </c>
      <c r="C9" s="17">
        <f>SUM(C5:C8)</f>
        <v>19.93</v>
      </c>
      <c r="D9" s="17">
        <f>SUM(D5:D8)</f>
        <v>23.689999999999998</v>
      </c>
      <c r="E9" s="17">
        <f>SUM(E5:E8)</f>
        <v>97.74</v>
      </c>
      <c r="F9" s="17">
        <f>SUM(F5:F8)</f>
        <v>679.8</v>
      </c>
      <c r="G9" s="2"/>
      <c r="H9" s="6"/>
    </row>
    <row r="10" spans="1:8" x14ac:dyDescent="0.2">
      <c r="A10" s="109" t="s">
        <v>254</v>
      </c>
      <c r="B10" s="119"/>
      <c r="C10" s="119"/>
      <c r="D10" s="119"/>
      <c r="E10" s="119"/>
      <c r="F10" s="119"/>
      <c r="G10" s="110"/>
      <c r="H10" s="111"/>
    </row>
    <row r="11" spans="1:8" s="25" customFormat="1" ht="12" customHeight="1" x14ac:dyDescent="0.2">
      <c r="A11" s="6" t="s">
        <v>29</v>
      </c>
      <c r="B11" s="4">
        <v>100</v>
      </c>
      <c r="C11" s="4">
        <v>16.309999999999999</v>
      </c>
      <c r="D11" s="4">
        <v>9.5299999999999994</v>
      </c>
      <c r="E11" s="4">
        <v>12.26</v>
      </c>
      <c r="F11" s="4">
        <v>200.78</v>
      </c>
      <c r="G11" s="7" t="s">
        <v>30</v>
      </c>
      <c r="H11" s="9" t="s">
        <v>31</v>
      </c>
    </row>
    <row r="12" spans="1:8" ht="12.75" customHeight="1" x14ac:dyDescent="0.2">
      <c r="A12" s="9" t="s">
        <v>35</v>
      </c>
      <c r="B12" s="7">
        <v>180</v>
      </c>
      <c r="C12" s="4">
        <v>3.67</v>
      </c>
      <c r="D12" s="4">
        <v>5.76</v>
      </c>
      <c r="E12" s="4">
        <v>24.53</v>
      </c>
      <c r="F12" s="4">
        <v>164.7</v>
      </c>
      <c r="G12" s="7" t="s">
        <v>36</v>
      </c>
      <c r="H12" s="9" t="s">
        <v>37</v>
      </c>
    </row>
    <row r="13" spans="1:8" s="69" customFormat="1" ht="10.5" customHeight="1" x14ac:dyDescent="0.25">
      <c r="A13" s="9" t="s">
        <v>21</v>
      </c>
      <c r="B13" s="15">
        <v>215</v>
      </c>
      <c r="C13" s="7">
        <v>7.0000000000000007E-2</v>
      </c>
      <c r="D13" s="7">
        <v>0.02</v>
      </c>
      <c r="E13" s="7">
        <v>15</v>
      </c>
      <c r="F13" s="7">
        <v>60</v>
      </c>
      <c r="G13" s="15" t="s">
        <v>22</v>
      </c>
      <c r="H13" s="63" t="s">
        <v>23</v>
      </c>
    </row>
    <row r="14" spans="1:8" x14ac:dyDescent="0.2">
      <c r="A14" s="3" t="s">
        <v>41</v>
      </c>
      <c r="B14" s="4">
        <v>20</v>
      </c>
      <c r="C14" s="87">
        <v>1.3</v>
      </c>
      <c r="D14" s="87">
        <v>0.2</v>
      </c>
      <c r="E14" s="87">
        <v>8.6</v>
      </c>
      <c r="F14" s="87">
        <v>43</v>
      </c>
      <c r="G14" s="26">
        <v>11</v>
      </c>
      <c r="H14" s="9" t="s">
        <v>42</v>
      </c>
    </row>
    <row r="15" spans="1:8" x14ac:dyDescent="0.2">
      <c r="A15" s="16" t="s">
        <v>24</v>
      </c>
      <c r="B15" s="17">
        <f>SUM(B11:B14)</f>
        <v>515</v>
      </c>
      <c r="C15" s="51">
        <f>SUM(C11:C14)</f>
        <v>21.349999999999998</v>
      </c>
      <c r="D15" s="51">
        <f>SUM(D11:D14)</f>
        <v>15.509999999999998</v>
      </c>
      <c r="E15" s="51">
        <f>SUM(E11:E14)</f>
        <v>60.39</v>
      </c>
      <c r="F15" s="51">
        <f>SUM(F11:F14)</f>
        <v>468.48</v>
      </c>
      <c r="G15" s="2"/>
      <c r="H15" s="6"/>
    </row>
    <row r="16" spans="1:8" x14ac:dyDescent="0.2">
      <c r="A16" s="104" t="s">
        <v>47</v>
      </c>
      <c r="B16" s="104"/>
      <c r="C16" s="104"/>
      <c r="D16" s="104"/>
      <c r="E16" s="104"/>
      <c r="F16" s="104"/>
      <c r="G16" s="104"/>
      <c r="H16" s="104"/>
    </row>
    <row r="17" spans="1:8" x14ac:dyDescent="0.2">
      <c r="A17" s="103" t="s">
        <v>2</v>
      </c>
      <c r="B17" s="104" t="s">
        <v>178</v>
      </c>
      <c r="C17" s="104"/>
      <c r="D17" s="104"/>
      <c r="E17" s="104"/>
      <c r="F17" s="104"/>
      <c r="G17" s="103" t="s">
        <v>4</v>
      </c>
      <c r="H17" s="103" t="s">
        <v>5</v>
      </c>
    </row>
    <row r="18" spans="1:8" ht="11.45" customHeight="1" x14ac:dyDescent="0.2">
      <c r="A18" s="103"/>
      <c r="B18" s="2" t="s">
        <v>6</v>
      </c>
      <c r="C18" s="2" t="s">
        <v>7</v>
      </c>
      <c r="D18" s="2" t="s">
        <v>8</v>
      </c>
      <c r="E18" s="2" t="s">
        <v>9</v>
      </c>
      <c r="F18" s="2" t="s">
        <v>10</v>
      </c>
      <c r="G18" s="103"/>
      <c r="H18" s="103"/>
    </row>
    <row r="19" spans="1:8" x14ac:dyDescent="0.2">
      <c r="A19" s="103" t="s">
        <v>11</v>
      </c>
      <c r="B19" s="103"/>
      <c r="C19" s="106"/>
      <c r="D19" s="106"/>
      <c r="E19" s="106"/>
      <c r="F19" s="106"/>
      <c r="G19" s="103"/>
      <c r="H19" s="103"/>
    </row>
    <row r="20" spans="1:8" ht="22.5" x14ac:dyDescent="0.2">
      <c r="A20" s="6" t="s">
        <v>48</v>
      </c>
      <c r="B20" s="10">
        <v>200</v>
      </c>
      <c r="C20" s="24">
        <v>19.02</v>
      </c>
      <c r="D20" s="24">
        <v>17.920000000000002</v>
      </c>
      <c r="E20" s="24">
        <v>70.08</v>
      </c>
      <c r="F20" s="24">
        <v>525.12</v>
      </c>
      <c r="G20" s="12" t="s">
        <v>49</v>
      </c>
      <c r="H20" s="6" t="s">
        <v>50</v>
      </c>
    </row>
    <row r="21" spans="1:8" s="25" customFormat="1" x14ac:dyDescent="0.2">
      <c r="A21" s="9" t="s">
        <v>18</v>
      </c>
      <c r="B21" s="10">
        <v>30</v>
      </c>
      <c r="C21" s="11">
        <v>2.85</v>
      </c>
      <c r="D21" s="11">
        <v>0.9</v>
      </c>
      <c r="E21" s="11">
        <v>15.6</v>
      </c>
      <c r="F21" s="11">
        <v>79.5</v>
      </c>
      <c r="G21" s="12" t="s">
        <v>19</v>
      </c>
      <c r="H21" s="13" t="s">
        <v>20</v>
      </c>
    </row>
    <row r="22" spans="1:8" s="25" customFormat="1" x14ac:dyDescent="0.2">
      <c r="A22" s="6" t="s">
        <v>51</v>
      </c>
      <c r="B22" s="7">
        <v>100</v>
      </c>
      <c r="C22" s="26">
        <v>0.4</v>
      </c>
      <c r="D22" s="26">
        <v>0.4</v>
      </c>
      <c r="E22" s="26">
        <f>19.6/2</f>
        <v>9.8000000000000007</v>
      </c>
      <c r="F22" s="26">
        <f>94/2</f>
        <v>47</v>
      </c>
      <c r="G22" s="7" t="s">
        <v>52</v>
      </c>
      <c r="H22" s="6" t="s">
        <v>53</v>
      </c>
    </row>
    <row r="23" spans="1:8" x14ac:dyDescent="0.2">
      <c r="A23" s="20" t="s">
        <v>54</v>
      </c>
      <c r="B23" s="4">
        <v>222</v>
      </c>
      <c r="C23" s="7">
        <v>0.13</v>
      </c>
      <c r="D23" s="7">
        <v>0.02</v>
      </c>
      <c r="E23" s="7">
        <v>15.2</v>
      </c>
      <c r="F23" s="7">
        <v>62</v>
      </c>
      <c r="G23" s="7" t="s">
        <v>55</v>
      </c>
      <c r="H23" s="3" t="s">
        <v>56</v>
      </c>
    </row>
    <row r="24" spans="1:8" x14ac:dyDescent="0.2">
      <c r="A24" s="16" t="s">
        <v>24</v>
      </c>
      <c r="B24" s="17">
        <f t="shared" ref="B24:F24" si="0">SUM(B20:B23)</f>
        <v>552</v>
      </c>
      <c r="C24" s="17">
        <f t="shared" si="0"/>
        <v>22.4</v>
      </c>
      <c r="D24" s="17">
        <f t="shared" si="0"/>
        <v>19.239999999999998</v>
      </c>
      <c r="E24" s="17">
        <f t="shared" si="0"/>
        <v>110.67999999999999</v>
      </c>
      <c r="F24" s="17">
        <f t="shared" si="0"/>
        <v>713.62</v>
      </c>
      <c r="G24" s="2"/>
      <c r="H24" s="6"/>
    </row>
    <row r="25" spans="1:8" x14ac:dyDescent="0.2">
      <c r="A25" s="109" t="s">
        <v>254</v>
      </c>
      <c r="B25" s="119"/>
      <c r="C25" s="119"/>
      <c r="D25" s="119"/>
      <c r="E25" s="119"/>
      <c r="F25" s="119"/>
      <c r="G25" s="110"/>
      <c r="H25" s="111"/>
    </row>
    <row r="26" spans="1:8" s="25" customFormat="1" x14ac:dyDescent="0.2">
      <c r="A26" s="9" t="s">
        <v>60</v>
      </c>
      <c r="B26" s="4">
        <v>100</v>
      </c>
      <c r="C26" s="4">
        <v>11.63</v>
      </c>
      <c r="D26" s="4">
        <v>14.08</v>
      </c>
      <c r="E26" s="4">
        <v>10.08</v>
      </c>
      <c r="F26" s="4">
        <v>230.1</v>
      </c>
      <c r="G26" s="7" t="s">
        <v>189</v>
      </c>
      <c r="H26" s="6" t="s">
        <v>62</v>
      </c>
    </row>
    <row r="27" spans="1:8" x14ac:dyDescent="0.2">
      <c r="A27" s="6" t="s">
        <v>63</v>
      </c>
      <c r="B27" s="7">
        <v>180</v>
      </c>
      <c r="C27" s="4">
        <v>6.62</v>
      </c>
      <c r="D27" s="4">
        <v>5.42</v>
      </c>
      <c r="E27" s="4">
        <v>31.73</v>
      </c>
      <c r="F27" s="4">
        <v>202.14</v>
      </c>
      <c r="G27" s="7" t="s">
        <v>64</v>
      </c>
      <c r="H27" s="6" t="s">
        <v>65</v>
      </c>
    </row>
    <row r="28" spans="1:8" s="69" customFormat="1" ht="10.5" customHeight="1" x14ac:dyDescent="0.25">
      <c r="A28" s="9" t="s">
        <v>21</v>
      </c>
      <c r="B28" s="15">
        <v>215</v>
      </c>
      <c r="C28" s="7">
        <v>7.0000000000000007E-2</v>
      </c>
      <c r="D28" s="7">
        <v>0.02</v>
      </c>
      <c r="E28" s="7">
        <v>15</v>
      </c>
      <c r="F28" s="7">
        <v>60</v>
      </c>
      <c r="G28" s="15" t="s">
        <v>22</v>
      </c>
      <c r="H28" s="63" t="s">
        <v>23</v>
      </c>
    </row>
    <row r="29" spans="1:8" x14ac:dyDescent="0.2">
      <c r="A29" s="3" t="s">
        <v>41</v>
      </c>
      <c r="B29" s="4">
        <v>20</v>
      </c>
      <c r="C29" s="87">
        <v>1.3</v>
      </c>
      <c r="D29" s="87">
        <v>0.2</v>
      </c>
      <c r="E29" s="87">
        <v>8.6</v>
      </c>
      <c r="F29" s="87">
        <v>43</v>
      </c>
      <c r="G29" s="26">
        <v>11</v>
      </c>
      <c r="H29" s="9" t="s">
        <v>42</v>
      </c>
    </row>
    <row r="30" spans="1:8" x14ac:dyDescent="0.2">
      <c r="A30" s="16" t="s">
        <v>24</v>
      </c>
      <c r="B30" s="17">
        <f>SUM(B26:B29)</f>
        <v>515</v>
      </c>
      <c r="C30" s="17">
        <f>SUM(C26:C29)</f>
        <v>19.62</v>
      </c>
      <c r="D30" s="17">
        <f>SUM(D26:D29)</f>
        <v>19.72</v>
      </c>
      <c r="E30" s="17">
        <f>SUM(E26:E29)</f>
        <v>65.41</v>
      </c>
      <c r="F30" s="17">
        <f>SUM(F26:F29)</f>
        <v>535.24</v>
      </c>
      <c r="G30" s="2"/>
      <c r="H30" s="6"/>
    </row>
    <row r="31" spans="1:8" x14ac:dyDescent="0.2">
      <c r="A31" s="104" t="s">
        <v>70</v>
      </c>
      <c r="B31" s="104"/>
      <c r="C31" s="104"/>
      <c r="D31" s="104"/>
      <c r="E31" s="104"/>
      <c r="F31" s="104"/>
      <c r="G31" s="104"/>
      <c r="H31" s="104"/>
    </row>
    <row r="32" spans="1:8" ht="10.5" customHeight="1" x14ac:dyDescent="0.2">
      <c r="A32" s="103" t="s">
        <v>2</v>
      </c>
      <c r="B32" s="104" t="s">
        <v>178</v>
      </c>
      <c r="C32" s="104"/>
      <c r="D32" s="104"/>
      <c r="E32" s="104"/>
      <c r="F32" s="104"/>
      <c r="G32" s="103" t="s">
        <v>4</v>
      </c>
      <c r="H32" s="103" t="s">
        <v>5</v>
      </c>
    </row>
    <row r="33" spans="1:8" ht="11.45" customHeight="1" x14ac:dyDescent="0.2">
      <c r="A33" s="103"/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103"/>
      <c r="H33" s="103"/>
    </row>
    <row r="34" spans="1:8" x14ac:dyDescent="0.2">
      <c r="A34" s="103" t="s">
        <v>11</v>
      </c>
      <c r="B34" s="103"/>
      <c r="C34" s="103"/>
      <c r="D34" s="103"/>
      <c r="E34" s="103"/>
      <c r="F34" s="103"/>
      <c r="G34" s="103"/>
      <c r="H34" s="103"/>
    </row>
    <row r="35" spans="1:8" ht="12" customHeight="1" x14ac:dyDescent="0.2">
      <c r="A35" s="6" t="s">
        <v>71</v>
      </c>
      <c r="B35" s="28">
        <v>100</v>
      </c>
      <c r="C35" s="11">
        <v>17.7</v>
      </c>
      <c r="D35" s="11">
        <v>12.06</v>
      </c>
      <c r="E35" s="11">
        <v>11.6</v>
      </c>
      <c r="F35" s="11">
        <v>231</v>
      </c>
      <c r="G35" s="19" t="s">
        <v>72</v>
      </c>
      <c r="H35" s="9" t="s">
        <v>73</v>
      </c>
    </row>
    <row r="36" spans="1:8" ht="11.25" customHeight="1" x14ac:dyDescent="0.2">
      <c r="A36" s="9" t="s">
        <v>35</v>
      </c>
      <c r="B36" s="7">
        <v>180</v>
      </c>
      <c r="C36" s="4">
        <v>3.67</v>
      </c>
      <c r="D36" s="4">
        <v>5.76</v>
      </c>
      <c r="E36" s="4">
        <v>24.53</v>
      </c>
      <c r="F36" s="4">
        <v>164.7</v>
      </c>
      <c r="G36" s="7" t="s">
        <v>36</v>
      </c>
      <c r="H36" s="9" t="s">
        <v>37</v>
      </c>
    </row>
    <row r="37" spans="1:8" x14ac:dyDescent="0.2">
      <c r="A37" s="3" t="s">
        <v>193</v>
      </c>
      <c r="B37" s="7">
        <v>60</v>
      </c>
      <c r="C37" s="5">
        <f>4/50*60</f>
        <v>4.8</v>
      </c>
      <c r="D37" s="5">
        <f>0.5/50*60</f>
        <v>0.6</v>
      </c>
      <c r="E37" s="5">
        <f>25.5/50*60</f>
        <v>30.6</v>
      </c>
      <c r="F37" s="5">
        <f>125/50*60</f>
        <v>150</v>
      </c>
      <c r="G37" s="73" t="s">
        <v>44</v>
      </c>
      <c r="H37" s="9" t="s">
        <v>45</v>
      </c>
    </row>
    <row r="38" spans="1:8" x14ac:dyDescent="0.2">
      <c r="A38" s="9" t="s">
        <v>21</v>
      </c>
      <c r="B38" s="7">
        <v>215</v>
      </c>
      <c r="C38" s="7">
        <v>7.0000000000000007E-2</v>
      </c>
      <c r="D38" s="7">
        <v>0.02</v>
      </c>
      <c r="E38" s="7">
        <v>15</v>
      </c>
      <c r="F38" s="7">
        <v>60</v>
      </c>
      <c r="G38" s="7" t="s">
        <v>22</v>
      </c>
      <c r="H38" s="6" t="s">
        <v>23</v>
      </c>
    </row>
    <row r="39" spans="1:8" x14ac:dyDescent="0.2">
      <c r="A39" s="16" t="s">
        <v>24</v>
      </c>
      <c r="B39" s="17">
        <f>SUM(B35:B38)</f>
        <v>555</v>
      </c>
      <c r="C39" s="17">
        <f>SUM(C35:C38)</f>
        <v>26.24</v>
      </c>
      <c r="D39" s="17">
        <f>SUM(D35:D38)</f>
        <v>18.440000000000001</v>
      </c>
      <c r="E39" s="17">
        <f>SUM(E35:E38)</f>
        <v>81.73</v>
      </c>
      <c r="F39" s="17">
        <f>SUM(F35:F38)</f>
        <v>605.70000000000005</v>
      </c>
      <c r="G39" s="2"/>
      <c r="H39" s="6"/>
    </row>
    <row r="40" spans="1:8" x14ac:dyDescent="0.2">
      <c r="A40" s="109" t="s">
        <v>254</v>
      </c>
      <c r="B40" s="119"/>
      <c r="C40" s="119"/>
      <c r="D40" s="119"/>
      <c r="E40" s="119"/>
      <c r="F40" s="119"/>
      <c r="G40" s="110"/>
      <c r="H40" s="111"/>
    </row>
    <row r="41" spans="1:8" ht="11.25" customHeight="1" x14ac:dyDescent="0.2">
      <c r="A41" s="6" t="s">
        <v>77</v>
      </c>
      <c r="B41" s="28">
        <v>250</v>
      </c>
      <c r="C41" s="11">
        <v>18.64</v>
      </c>
      <c r="D41" s="11">
        <v>15.04</v>
      </c>
      <c r="E41" s="11">
        <v>54.74</v>
      </c>
      <c r="F41" s="11">
        <v>425.32</v>
      </c>
      <c r="G41" s="19" t="s">
        <v>78</v>
      </c>
      <c r="H41" s="9" t="s">
        <v>79</v>
      </c>
    </row>
    <row r="42" spans="1:8" s="69" customFormat="1" ht="10.5" customHeight="1" x14ac:dyDescent="0.25">
      <c r="A42" s="9" t="s">
        <v>21</v>
      </c>
      <c r="B42" s="15">
        <v>215</v>
      </c>
      <c r="C42" s="7">
        <v>7.0000000000000007E-2</v>
      </c>
      <c r="D42" s="7">
        <v>0.02</v>
      </c>
      <c r="E42" s="7">
        <v>15</v>
      </c>
      <c r="F42" s="7">
        <v>60</v>
      </c>
      <c r="G42" s="15" t="s">
        <v>22</v>
      </c>
      <c r="H42" s="63" t="s">
        <v>23</v>
      </c>
    </row>
    <row r="43" spans="1:8" x14ac:dyDescent="0.2">
      <c r="A43" s="3" t="s">
        <v>41</v>
      </c>
      <c r="B43" s="4">
        <v>20</v>
      </c>
      <c r="C43" s="87">
        <v>1.3</v>
      </c>
      <c r="D43" s="87">
        <v>0.2</v>
      </c>
      <c r="E43" s="87">
        <v>8.6</v>
      </c>
      <c r="F43" s="87">
        <v>43</v>
      </c>
      <c r="G43" s="26">
        <v>11</v>
      </c>
      <c r="H43" s="9" t="s">
        <v>42</v>
      </c>
    </row>
    <row r="44" spans="1:8" x14ac:dyDescent="0.2">
      <c r="A44" s="16" t="s">
        <v>24</v>
      </c>
      <c r="B44" s="17">
        <f>SUM(B41:B43)</f>
        <v>485</v>
      </c>
      <c r="C44" s="17">
        <f>SUM(C41:C43)</f>
        <v>20.010000000000002</v>
      </c>
      <c r="D44" s="17">
        <f>SUM(D41:D43)</f>
        <v>15.259999999999998</v>
      </c>
      <c r="E44" s="17">
        <f>SUM(E41:E43)</f>
        <v>78.34</v>
      </c>
      <c r="F44" s="17">
        <f>SUM(F41:F43)</f>
        <v>528.31999999999994</v>
      </c>
      <c r="G44" s="2"/>
      <c r="H44" s="6"/>
    </row>
    <row r="45" spans="1:8" x14ac:dyDescent="0.2">
      <c r="A45" s="104" t="s">
        <v>83</v>
      </c>
      <c r="B45" s="104"/>
      <c r="C45" s="104"/>
      <c r="D45" s="104"/>
      <c r="E45" s="104"/>
      <c r="F45" s="104"/>
      <c r="G45" s="104"/>
      <c r="H45" s="104"/>
    </row>
    <row r="46" spans="1:8" x14ac:dyDescent="0.2">
      <c r="A46" s="103" t="s">
        <v>2</v>
      </c>
      <c r="B46" s="104" t="s">
        <v>178</v>
      </c>
      <c r="C46" s="104"/>
      <c r="D46" s="104"/>
      <c r="E46" s="104"/>
      <c r="F46" s="104"/>
      <c r="G46" s="103" t="s">
        <v>4</v>
      </c>
      <c r="H46" s="103" t="s">
        <v>5</v>
      </c>
    </row>
    <row r="47" spans="1:8" ht="11.45" customHeight="1" x14ac:dyDescent="0.2">
      <c r="A47" s="103"/>
      <c r="B47" s="2" t="s">
        <v>6</v>
      </c>
      <c r="C47" s="2" t="s">
        <v>7</v>
      </c>
      <c r="D47" s="2" t="s">
        <v>8</v>
      </c>
      <c r="E47" s="2" t="s">
        <v>9</v>
      </c>
      <c r="F47" s="2" t="s">
        <v>10</v>
      </c>
      <c r="G47" s="103"/>
      <c r="H47" s="103"/>
    </row>
    <row r="48" spans="1:8" x14ac:dyDescent="0.2">
      <c r="A48" s="103" t="s">
        <v>11</v>
      </c>
      <c r="B48" s="103"/>
      <c r="C48" s="103"/>
      <c r="D48" s="103"/>
      <c r="E48" s="103"/>
      <c r="F48" s="103"/>
      <c r="G48" s="103"/>
      <c r="H48" s="103"/>
    </row>
    <row r="49" spans="1:8" x14ac:dyDescent="0.2">
      <c r="A49" s="6" t="s">
        <v>84</v>
      </c>
      <c r="B49" s="4">
        <v>250</v>
      </c>
      <c r="C49" s="5">
        <v>16.91</v>
      </c>
      <c r="D49" s="5">
        <v>19.899999999999999</v>
      </c>
      <c r="E49" s="5">
        <v>42.64</v>
      </c>
      <c r="F49" s="5">
        <v>418</v>
      </c>
      <c r="G49" s="7" t="s">
        <v>258</v>
      </c>
      <c r="H49" s="6" t="s">
        <v>86</v>
      </c>
    </row>
    <row r="50" spans="1:8" s="25" customFormat="1" ht="24" customHeight="1" x14ac:dyDescent="0.2">
      <c r="A50" s="3" t="s">
        <v>87</v>
      </c>
      <c r="B50" s="4">
        <v>60</v>
      </c>
      <c r="C50" s="5">
        <v>0.66</v>
      </c>
      <c r="D50" s="5">
        <v>0.12</v>
      </c>
      <c r="E50" s="5">
        <v>2.2799999999999998</v>
      </c>
      <c r="F50" s="5">
        <v>13.2</v>
      </c>
      <c r="G50" s="4" t="s">
        <v>88</v>
      </c>
      <c r="H50" s="9" t="s">
        <v>89</v>
      </c>
    </row>
    <row r="51" spans="1:8" s="56" customFormat="1" x14ac:dyDescent="0.2">
      <c r="A51" s="9" t="s">
        <v>18</v>
      </c>
      <c r="B51" s="4">
        <v>30</v>
      </c>
      <c r="C51" s="5">
        <f>4.75/50*30</f>
        <v>2.85</v>
      </c>
      <c r="D51" s="5">
        <f>1.5/50*30</f>
        <v>0.89999999999999991</v>
      </c>
      <c r="E51" s="5">
        <f>26/50*30</f>
        <v>15.600000000000001</v>
      </c>
      <c r="F51" s="5">
        <f>132.5/50*30</f>
        <v>79.5</v>
      </c>
      <c r="G51" s="7" t="s">
        <v>19</v>
      </c>
      <c r="H51" s="13" t="s">
        <v>20</v>
      </c>
    </row>
    <row r="52" spans="1:8" x14ac:dyDescent="0.2">
      <c r="A52" s="20" t="s">
        <v>54</v>
      </c>
      <c r="B52" s="4">
        <v>222</v>
      </c>
      <c r="C52" s="7">
        <v>0.13</v>
      </c>
      <c r="D52" s="7">
        <v>0.02</v>
      </c>
      <c r="E52" s="7">
        <v>15.2</v>
      </c>
      <c r="F52" s="7">
        <v>62</v>
      </c>
      <c r="G52" s="7" t="s">
        <v>55</v>
      </c>
      <c r="H52" s="3" t="s">
        <v>56</v>
      </c>
    </row>
    <row r="53" spans="1:8" x14ac:dyDescent="0.2">
      <c r="A53" s="16" t="s">
        <v>24</v>
      </c>
      <c r="B53" s="2">
        <f t="shared" ref="B53:F53" si="1">SUM(B49:B52)</f>
        <v>562</v>
      </c>
      <c r="C53" s="2">
        <f t="shared" si="1"/>
        <v>20.55</v>
      </c>
      <c r="D53" s="2">
        <f t="shared" si="1"/>
        <v>20.939999999999998</v>
      </c>
      <c r="E53" s="2">
        <f t="shared" si="1"/>
        <v>75.72</v>
      </c>
      <c r="F53" s="2">
        <f t="shared" si="1"/>
        <v>572.70000000000005</v>
      </c>
      <c r="G53" s="2"/>
      <c r="H53" s="6"/>
    </row>
    <row r="54" spans="1:8" x14ac:dyDescent="0.2">
      <c r="A54" s="109" t="s">
        <v>254</v>
      </c>
      <c r="B54" s="119"/>
      <c r="C54" s="119"/>
      <c r="D54" s="119"/>
      <c r="E54" s="119"/>
      <c r="F54" s="119"/>
      <c r="G54" s="110"/>
      <c r="H54" s="111"/>
    </row>
    <row r="55" spans="1:8" x14ac:dyDescent="0.2">
      <c r="A55" s="3" t="s">
        <v>93</v>
      </c>
      <c r="B55" s="4">
        <v>100</v>
      </c>
      <c r="C55" s="4">
        <v>12.81</v>
      </c>
      <c r="D55" s="4">
        <v>14.46</v>
      </c>
      <c r="E55" s="4">
        <v>4.5</v>
      </c>
      <c r="F55" s="4">
        <v>210.7</v>
      </c>
      <c r="G55" s="7" t="s">
        <v>94</v>
      </c>
      <c r="H55" s="6" t="s">
        <v>95</v>
      </c>
    </row>
    <row r="56" spans="1:8" ht="12" customHeight="1" x14ac:dyDescent="0.2">
      <c r="A56" s="3" t="s">
        <v>96</v>
      </c>
      <c r="B56" s="4">
        <v>180</v>
      </c>
      <c r="C56" s="26">
        <v>10.32</v>
      </c>
      <c r="D56" s="26">
        <v>7.31</v>
      </c>
      <c r="E56" s="26">
        <v>46.37</v>
      </c>
      <c r="F56" s="26">
        <v>292.5</v>
      </c>
      <c r="G56" s="7" t="s">
        <v>97</v>
      </c>
      <c r="H56" s="9" t="s">
        <v>98</v>
      </c>
    </row>
    <row r="57" spans="1:8" s="69" customFormat="1" ht="10.5" customHeight="1" x14ac:dyDescent="0.25">
      <c r="A57" s="9" t="s">
        <v>21</v>
      </c>
      <c r="B57" s="15">
        <v>215</v>
      </c>
      <c r="C57" s="7">
        <v>7.0000000000000007E-2</v>
      </c>
      <c r="D57" s="7">
        <v>0.02</v>
      </c>
      <c r="E57" s="7">
        <v>15</v>
      </c>
      <c r="F57" s="7">
        <v>60</v>
      </c>
      <c r="G57" s="15" t="s">
        <v>22</v>
      </c>
      <c r="H57" s="63" t="s">
        <v>23</v>
      </c>
    </row>
    <row r="58" spans="1:8" x14ac:dyDescent="0.2">
      <c r="A58" s="3" t="s">
        <v>41</v>
      </c>
      <c r="B58" s="4">
        <v>20</v>
      </c>
      <c r="C58" s="87">
        <v>1.3</v>
      </c>
      <c r="D58" s="87">
        <v>0.2</v>
      </c>
      <c r="E58" s="87">
        <v>8.6</v>
      </c>
      <c r="F58" s="87">
        <v>43</v>
      </c>
      <c r="G58" s="26">
        <v>11</v>
      </c>
      <c r="H58" s="9" t="s">
        <v>42</v>
      </c>
    </row>
    <row r="59" spans="1:8" x14ac:dyDescent="0.2">
      <c r="A59" s="16" t="s">
        <v>24</v>
      </c>
      <c r="B59" s="17">
        <f>SUM(B55:B58)</f>
        <v>515</v>
      </c>
      <c r="C59" s="17">
        <f>SUM(C55:C58)</f>
        <v>24.500000000000004</v>
      </c>
      <c r="D59" s="17">
        <f>SUM(D55:D58)</f>
        <v>21.99</v>
      </c>
      <c r="E59" s="17">
        <f>SUM(E55:E58)</f>
        <v>74.47</v>
      </c>
      <c r="F59" s="17">
        <f>SUM(F55:F58)</f>
        <v>606.20000000000005</v>
      </c>
      <c r="G59" s="2"/>
      <c r="H59" s="6"/>
    </row>
    <row r="60" spans="1:8" x14ac:dyDescent="0.2">
      <c r="A60" s="104" t="s">
        <v>101</v>
      </c>
      <c r="B60" s="104"/>
      <c r="C60" s="104"/>
      <c r="D60" s="104"/>
      <c r="E60" s="104"/>
      <c r="F60" s="104"/>
      <c r="G60" s="104"/>
      <c r="H60" s="104"/>
    </row>
    <row r="61" spans="1:8" x14ac:dyDescent="0.2">
      <c r="A61" s="103" t="s">
        <v>2</v>
      </c>
      <c r="B61" s="104" t="s">
        <v>178</v>
      </c>
      <c r="C61" s="104"/>
      <c r="D61" s="104"/>
      <c r="E61" s="104"/>
      <c r="F61" s="104"/>
      <c r="G61" s="103" t="s">
        <v>4</v>
      </c>
      <c r="H61" s="103" t="s">
        <v>5</v>
      </c>
    </row>
    <row r="62" spans="1:8" ht="11.45" customHeight="1" x14ac:dyDescent="0.2">
      <c r="A62" s="103"/>
      <c r="B62" s="2" t="s">
        <v>6</v>
      </c>
      <c r="C62" s="2" t="s">
        <v>7</v>
      </c>
      <c r="D62" s="2" t="s">
        <v>8</v>
      </c>
      <c r="E62" s="2" t="s">
        <v>9</v>
      </c>
      <c r="F62" s="2" t="s">
        <v>10</v>
      </c>
      <c r="G62" s="103"/>
      <c r="H62" s="103"/>
    </row>
    <row r="63" spans="1:8" x14ac:dyDescent="0.2">
      <c r="A63" s="103" t="s">
        <v>11</v>
      </c>
      <c r="B63" s="103"/>
      <c r="C63" s="103"/>
      <c r="D63" s="103"/>
      <c r="E63" s="103"/>
      <c r="F63" s="103"/>
      <c r="G63" s="103"/>
      <c r="H63" s="103"/>
    </row>
    <row r="64" spans="1:8" ht="11.45" customHeight="1" x14ac:dyDescent="0.2">
      <c r="A64" s="6" t="s">
        <v>102</v>
      </c>
      <c r="B64" s="5">
        <v>250</v>
      </c>
      <c r="C64" s="5">
        <v>10.34</v>
      </c>
      <c r="D64" s="5">
        <v>13.27</v>
      </c>
      <c r="E64" s="5">
        <v>53.18</v>
      </c>
      <c r="F64" s="5">
        <v>374.4</v>
      </c>
      <c r="G64" s="4" t="s">
        <v>259</v>
      </c>
      <c r="H64" s="13" t="s">
        <v>103</v>
      </c>
    </row>
    <row r="65" spans="1:8" ht="11.45" customHeight="1" x14ac:dyDescent="0.2">
      <c r="A65" s="6" t="s">
        <v>15</v>
      </c>
      <c r="B65" s="7">
        <v>30</v>
      </c>
      <c r="C65" s="5">
        <v>6.96</v>
      </c>
      <c r="D65" s="5">
        <v>8.85</v>
      </c>
      <c r="E65" s="5">
        <v>0</v>
      </c>
      <c r="F65" s="5">
        <v>108</v>
      </c>
      <c r="G65" s="4" t="s">
        <v>16</v>
      </c>
      <c r="H65" s="6" t="s">
        <v>17</v>
      </c>
    </row>
    <row r="66" spans="1:8" s="14" customFormat="1" x14ac:dyDescent="0.2">
      <c r="A66" s="9" t="s">
        <v>18</v>
      </c>
      <c r="B66" s="4">
        <v>60</v>
      </c>
      <c r="C66" s="5">
        <v>5.7</v>
      </c>
      <c r="D66" s="5">
        <v>1.8</v>
      </c>
      <c r="E66" s="5">
        <v>31.2</v>
      </c>
      <c r="F66" s="5">
        <v>159</v>
      </c>
      <c r="G66" s="7" t="s">
        <v>19</v>
      </c>
      <c r="H66" s="13" t="s">
        <v>20</v>
      </c>
    </row>
    <row r="67" spans="1:8" s="25" customFormat="1" x14ac:dyDescent="0.2">
      <c r="A67" s="9" t="s">
        <v>21</v>
      </c>
      <c r="B67" s="7">
        <v>215</v>
      </c>
      <c r="C67" s="7">
        <v>7.0000000000000007E-2</v>
      </c>
      <c r="D67" s="7">
        <v>0.02</v>
      </c>
      <c r="E67" s="7">
        <v>15</v>
      </c>
      <c r="F67" s="7">
        <v>60</v>
      </c>
      <c r="G67" s="7" t="s">
        <v>22</v>
      </c>
      <c r="H67" s="6" t="s">
        <v>23</v>
      </c>
    </row>
    <row r="68" spans="1:8" x14ac:dyDescent="0.2">
      <c r="A68" s="16" t="s">
        <v>24</v>
      </c>
      <c r="B68" s="2">
        <f>SUM(B64:B67)</f>
        <v>555</v>
      </c>
      <c r="C68" s="2">
        <f>SUM(C64:C67)</f>
        <v>23.07</v>
      </c>
      <c r="D68" s="2">
        <f>SUM(D64:D67)</f>
        <v>23.939999999999998</v>
      </c>
      <c r="E68" s="2">
        <f>SUM(E64:E67)</f>
        <v>99.38</v>
      </c>
      <c r="F68" s="2">
        <f>SUM(F64:F67)</f>
        <v>701.4</v>
      </c>
      <c r="G68" s="2"/>
      <c r="H68" s="6"/>
    </row>
    <row r="69" spans="1:8" x14ac:dyDescent="0.2">
      <c r="A69" s="109" t="s">
        <v>254</v>
      </c>
      <c r="B69" s="119"/>
      <c r="C69" s="119"/>
      <c r="D69" s="119"/>
      <c r="E69" s="119"/>
      <c r="F69" s="119"/>
      <c r="G69" s="110"/>
      <c r="H69" s="111"/>
    </row>
    <row r="70" spans="1:8" ht="12" customHeight="1" x14ac:dyDescent="0.2">
      <c r="A70" s="6" t="s">
        <v>107</v>
      </c>
      <c r="B70" s="10">
        <v>100</v>
      </c>
      <c r="C70" s="11">
        <v>13.1</v>
      </c>
      <c r="D70" s="11">
        <v>15.2</v>
      </c>
      <c r="E70" s="11">
        <v>12.5</v>
      </c>
      <c r="F70" s="11">
        <v>259.60000000000002</v>
      </c>
      <c r="G70" s="19" t="s">
        <v>108</v>
      </c>
      <c r="H70" s="31" t="s">
        <v>109</v>
      </c>
    </row>
    <row r="71" spans="1:8" ht="11.25" customHeight="1" x14ac:dyDescent="0.2">
      <c r="A71" s="9" t="s">
        <v>35</v>
      </c>
      <c r="B71" s="7">
        <v>180</v>
      </c>
      <c r="C71" s="36">
        <v>3.67</v>
      </c>
      <c r="D71" s="36">
        <v>5.76</v>
      </c>
      <c r="E71" s="36">
        <v>24.53</v>
      </c>
      <c r="F71" s="36">
        <v>164.7</v>
      </c>
      <c r="G71" s="7" t="s">
        <v>36</v>
      </c>
      <c r="H71" s="9" t="s">
        <v>37</v>
      </c>
    </row>
    <row r="72" spans="1:8" s="69" customFormat="1" ht="10.5" customHeight="1" x14ac:dyDescent="0.25">
      <c r="A72" s="9" t="s">
        <v>21</v>
      </c>
      <c r="B72" s="15">
        <v>215</v>
      </c>
      <c r="C72" s="7">
        <v>7.0000000000000007E-2</v>
      </c>
      <c r="D72" s="7">
        <v>0.02</v>
      </c>
      <c r="E72" s="7">
        <v>15</v>
      </c>
      <c r="F72" s="7">
        <v>60</v>
      </c>
      <c r="G72" s="15" t="s">
        <v>22</v>
      </c>
      <c r="H72" s="63" t="s">
        <v>23</v>
      </c>
    </row>
    <row r="73" spans="1:8" x14ac:dyDescent="0.2">
      <c r="A73" s="3" t="s">
        <v>41</v>
      </c>
      <c r="B73" s="4">
        <v>20</v>
      </c>
      <c r="C73" s="87">
        <v>1.3</v>
      </c>
      <c r="D73" s="87">
        <v>0.2</v>
      </c>
      <c r="E73" s="87">
        <v>8.6</v>
      </c>
      <c r="F73" s="87">
        <v>43</v>
      </c>
      <c r="G73" s="26">
        <v>11</v>
      </c>
      <c r="H73" s="9" t="s">
        <v>42</v>
      </c>
    </row>
    <row r="74" spans="1:8" x14ac:dyDescent="0.2">
      <c r="A74" s="16" t="s">
        <v>24</v>
      </c>
      <c r="B74" s="17">
        <f>SUM(B70:B73)</f>
        <v>515</v>
      </c>
      <c r="C74" s="17">
        <f>SUM(C70:C73)</f>
        <v>18.14</v>
      </c>
      <c r="D74" s="17">
        <f>SUM(D70:D73)</f>
        <v>21.18</v>
      </c>
      <c r="E74" s="17">
        <f>SUM(E70:E73)</f>
        <v>60.63</v>
      </c>
      <c r="F74" s="17">
        <f>SUM(F70:F73)</f>
        <v>527.29999999999995</v>
      </c>
      <c r="G74" s="2"/>
      <c r="H74" s="6"/>
    </row>
    <row r="75" spans="1:8" x14ac:dyDescent="0.2">
      <c r="A75" s="104" t="s">
        <v>112</v>
      </c>
      <c r="B75" s="104"/>
      <c r="C75" s="104"/>
      <c r="D75" s="104"/>
      <c r="E75" s="104"/>
      <c r="F75" s="104"/>
      <c r="G75" s="104"/>
      <c r="H75" s="104"/>
    </row>
    <row r="76" spans="1:8" x14ac:dyDescent="0.2">
      <c r="A76" s="103" t="s">
        <v>2</v>
      </c>
      <c r="B76" s="104" t="s">
        <v>178</v>
      </c>
      <c r="C76" s="104"/>
      <c r="D76" s="104"/>
      <c r="E76" s="104"/>
      <c r="F76" s="104"/>
      <c r="G76" s="103" t="s">
        <v>4</v>
      </c>
      <c r="H76" s="103" t="s">
        <v>5</v>
      </c>
    </row>
    <row r="77" spans="1:8" ht="11.45" customHeight="1" x14ac:dyDescent="0.2">
      <c r="A77" s="103"/>
      <c r="B77" s="2" t="s">
        <v>6</v>
      </c>
      <c r="C77" s="2" t="s">
        <v>7</v>
      </c>
      <c r="D77" s="2" t="s">
        <v>8</v>
      </c>
      <c r="E77" s="2" t="s">
        <v>9</v>
      </c>
      <c r="F77" s="2" t="s">
        <v>10</v>
      </c>
      <c r="G77" s="103"/>
      <c r="H77" s="103"/>
    </row>
    <row r="78" spans="1:8" x14ac:dyDescent="0.2">
      <c r="A78" s="103" t="s">
        <v>11</v>
      </c>
      <c r="B78" s="103"/>
      <c r="C78" s="103"/>
      <c r="D78" s="103"/>
      <c r="E78" s="103"/>
      <c r="F78" s="103"/>
      <c r="G78" s="103"/>
      <c r="H78" s="103"/>
    </row>
    <row r="79" spans="1:8" x14ac:dyDescent="0.2">
      <c r="A79" s="9" t="s">
        <v>113</v>
      </c>
      <c r="B79" s="28">
        <v>100</v>
      </c>
      <c r="C79" s="11">
        <v>11</v>
      </c>
      <c r="D79" s="11">
        <v>6.98</v>
      </c>
      <c r="E79" s="11">
        <v>13.1</v>
      </c>
      <c r="F79" s="11">
        <v>159.84</v>
      </c>
      <c r="G79" s="12" t="s">
        <v>114</v>
      </c>
      <c r="H79" s="31" t="s">
        <v>115</v>
      </c>
    </row>
    <row r="80" spans="1:8" x14ac:dyDescent="0.2">
      <c r="A80" s="6" t="s">
        <v>116</v>
      </c>
      <c r="B80" s="5">
        <v>180</v>
      </c>
      <c r="C80" s="38">
        <v>3.1</v>
      </c>
      <c r="D80" s="38">
        <v>13.3</v>
      </c>
      <c r="E80" s="38">
        <v>15.37</v>
      </c>
      <c r="F80" s="38">
        <v>196.2</v>
      </c>
      <c r="G80" s="7" t="s">
        <v>117</v>
      </c>
      <c r="H80" s="21" t="s">
        <v>118</v>
      </c>
    </row>
    <row r="81" spans="1:8" x14ac:dyDescent="0.2">
      <c r="A81" s="3" t="s">
        <v>43</v>
      </c>
      <c r="B81" s="28">
        <v>60</v>
      </c>
      <c r="C81" s="11">
        <v>4.8</v>
      </c>
      <c r="D81" s="11">
        <v>0.6</v>
      </c>
      <c r="E81" s="11">
        <v>30.6</v>
      </c>
      <c r="F81" s="11">
        <v>150</v>
      </c>
      <c r="G81" s="12" t="s">
        <v>44</v>
      </c>
      <c r="H81" s="9" t="s">
        <v>45</v>
      </c>
    </row>
    <row r="82" spans="1:8" x14ac:dyDescent="0.2">
      <c r="A82" s="20" t="s">
        <v>54</v>
      </c>
      <c r="B82" s="4">
        <v>222</v>
      </c>
      <c r="C82" s="15">
        <v>0.13</v>
      </c>
      <c r="D82" s="15">
        <v>0.02</v>
      </c>
      <c r="E82" s="15">
        <v>15.2</v>
      </c>
      <c r="F82" s="15">
        <v>62</v>
      </c>
      <c r="G82" s="7" t="s">
        <v>55</v>
      </c>
      <c r="H82" s="3" t="s">
        <v>56</v>
      </c>
    </row>
    <row r="83" spans="1:8" x14ac:dyDescent="0.2">
      <c r="A83" s="16" t="s">
        <v>24</v>
      </c>
      <c r="B83" s="17">
        <f t="shared" ref="B83:F83" si="2">SUM(B79:B82)</f>
        <v>562</v>
      </c>
      <c r="C83" s="17">
        <f t="shared" si="2"/>
        <v>19.029999999999998</v>
      </c>
      <c r="D83" s="17">
        <f t="shared" si="2"/>
        <v>20.900000000000002</v>
      </c>
      <c r="E83" s="17">
        <f t="shared" si="2"/>
        <v>74.27</v>
      </c>
      <c r="F83" s="17">
        <f t="shared" si="2"/>
        <v>568.04</v>
      </c>
      <c r="G83" s="2"/>
      <c r="H83" s="6"/>
    </row>
    <row r="84" spans="1:8" x14ac:dyDescent="0.2">
      <c r="A84" s="109" t="s">
        <v>254</v>
      </c>
      <c r="B84" s="119"/>
      <c r="C84" s="119"/>
      <c r="D84" s="119"/>
      <c r="E84" s="119"/>
      <c r="F84" s="119"/>
      <c r="G84" s="110"/>
      <c r="H84" s="111"/>
    </row>
    <row r="85" spans="1:8" s="25" customFormat="1" ht="12" customHeight="1" x14ac:dyDescent="0.2">
      <c r="A85" s="6" t="s">
        <v>261</v>
      </c>
      <c r="B85" s="10">
        <v>100</v>
      </c>
      <c r="C85" s="11">
        <v>15.4</v>
      </c>
      <c r="D85" s="11">
        <v>11.6</v>
      </c>
      <c r="E85" s="11">
        <v>13.4</v>
      </c>
      <c r="F85" s="11">
        <v>220</v>
      </c>
      <c r="G85" s="19" t="s">
        <v>262</v>
      </c>
      <c r="H85" s="31" t="s">
        <v>124</v>
      </c>
    </row>
    <row r="86" spans="1:8" s="25" customFormat="1" ht="21.75" customHeight="1" x14ac:dyDescent="0.2">
      <c r="A86" s="6" t="s">
        <v>125</v>
      </c>
      <c r="B86" s="4">
        <v>180</v>
      </c>
      <c r="C86" s="26">
        <v>4.38</v>
      </c>
      <c r="D86" s="26">
        <v>6.44</v>
      </c>
      <c r="E86" s="26">
        <v>44.02</v>
      </c>
      <c r="F86" s="26">
        <v>251.64</v>
      </c>
      <c r="G86" s="7" t="s">
        <v>126</v>
      </c>
      <c r="H86" s="6" t="s">
        <v>127</v>
      </c>
    </row>
    <row r="87" spans="1:8" s="69" customFormat="1" ht="10.5" customHeight="1" x14ac:dyDescent="0.25">
      <c r="A87" s="9" t="s">
        <v>21</v>
      </c>
      <c r="B87" s="15">
        <v>215</v>
      </c>
      <c r="C87" s="7">
        <v>7.0000000000000007E-2</v>
      </c>
      <c r="D87" s="7">
        <v>0.02</v>
      </c>
      <c r="E87" s="7">
        <v>15</v>
      </c>
      <c r="F87" s="7">
        <v>60</v>
      </c>
      <c r="G87" s="15" t="s">
        <v>22</v>
      </c>
      <c r="H87" s="63" t="s">
        <v>23</v>
      </c>
    </row>
    <row r="88" spans="1:8" x14ac:dyDescent="0.2">
      <c r="A88" s="3" t="s">
        <v>41</v>
      </c>
      <c r="B88" s="4">
        <v>20</v>
      </c>
      <c r="C88" s="87">
        <v>1.3</v>
      </c>
      <c r="D88" s="87">
        <v>0.2</v>
      </c>
      <c r="E88" s="87">
        <v>8.6</v>
      </c>
      <c r="F88" s="87">
        <v>43</v>
      </c>
      <c r="G88" s="26">
        <v>11</v>
      </c>
      <c r="H88" s="9" t="s">
        <v>42</v>
      </c>
    </row>
    <row r="89" spans="1:8" x14ac:dyDescent="0.2">
      <c r="A89" s="16" t="s">
        <v>24</v>
      </c>
      <c r="B89" s="17">
        <f>SUM(B85:B88)</f>
        <v>515</v>
      </c>
      <c r="C89" s="17">
        <f>SUM(C85:C88)</f>
        <v>21.150000000000002</v>
      </c>
      <c r="D89" s="17">
        <f>SUM(D85:D88)</f>
        <v>18.259999999999998</v>
      </c>
      <c r="E89" s="17">
        <f>SUM(E85:E88)</f>
        <v>81.02</v>
      </c>
      <c r="F89" s="17">
        <f>SUM(F85:F88)</f>
        <v>574.64</v>
      </c>
      <c r="G89" s="2"/>
      <c r="H89" s="6"/>
    </row>
    <row r="90" spans="1:8" x14ac:dyDescent="0.2">
      <c r="A90" s="104" t="s">
        <v>132</v>
      </c>
      <c r="B90" s="104"/>
      <c r="C90" s="104"/>
      <c r="D90" s="104"/>
      <c r="E90" s="104"/>
      <c r="F90" s="104"/>
      <c r="G90" s="104"/>
      <c r="H90" s="104"/>
    </row>
    <row r="91" spans="1:8" x14ac:dyDescent="0.2">
      <c r="A91" s="104" t="s">
        <v>1</v>
      </c>
      <c r="B91" s="104"/>
      <c r="C91" s="104"/>
      <c r="D91" s="104"/>
      <c r="E91" s="104"/>
      <c r="F91" s="104"/>
      <c r="G91" s="104"/>
      <c r="H91" s="104"/>
    </row>
    <row r="92" spans="1:8" x14ac:dyDescent="0.2">
      <c r="A92" s="103" t="s">
        <v>2</v>
      </c>
      <c r="B92" s="104" t="s">
        <v>178</v>
      </c>
      <c r="C92" s="104"/>
      <c r="D92" s="104"/>
      <c r="E92" s="104"/>
      <c r="F92" s="104"/>
      <c r="G92" s="103" t="s">
        <v>4</v>
      </c>
      <c r="H92" s="103" t="s">
        <v>5</v>
      </c>
    </row>
    <row r="93" spans="1:8" ht="11.45" customHeight="1" x14ac:dyDescent="0.2">
      <c r="A93" s="103"/>
      <c r="B93" s="2" t="s">
        <v>6</v>
      </c>
      <c r="C93" s="2" t="s">
        <v>7</v>
      </c>
      <c r="D93" s="2" t="s">
        <v>8</v>
      </c>
      <c r="E93" s="2" t="s">
        <v>9</v>
      </c>
      <c r="F93" s="2" t="s">
        <v>10</v>
      </c>
      <c r="G93" s="103"/>
      <c r="H93" s="103"/>
    </row>
    <row r="94" spans="1:8" x14ac:dyDescent="0.2">
      <c r="A94" s="103" t="s">
        <v>11</v>
      </c>
      <c r="B94" s="103"/>
      <c r="C94" s="106"/>
      <c r="D94" s="106"/>
      <c r="E94" s="106"/>
      <c r="F94" s="106"/>
      <c r="G94" s="103"/>
      <c r="H94" s="103"/>
    </row>
    <row r="95" spans="1:8" x14ac:dyDescent="0.2">
      <c r="A95" s="6" t="s">
        <v>133</v>
      </c>
      <c r="B95" s="18">
        <v>250</v>
      </c>
      <c r="C95" s="11">
        <v>7.15</v>
      </c>
      <c r="D95" s="11">
        <v>10.33</v>
      </c>
      <c r="E95" s="11">
        <v>41.5</v>
      </c>
      <c r="F95" s="11">
        <v>287.2</v>
      </c>
      <c r="G95" s="19" t="s">
        <v>134</v>
      </c>
      <c r="H95" s="13" t="s">
        <v>135</v>
      </c>
    </row>
    <row r="96" spans="1:8" ht="11.45" customHeight="1" x14ac:dyDescent="0.2">
      <c r="A96" s="6" t="s">
        <v>15</v>
      </c>
      <c r="B96" s="7">
        <v>30</v>
      </c>
      <c r="C96" s="38">
        <v>6.96</v>
      </c>
      <c r="D96" s="38">
        <v>8.85</v>
      </c>
      <c r="E96" s="38">
        <v>0</v>
      </c>
      <c r="F96" s="38">
        <v>108</v>
      </c>
      <c r="G96" s="4" t="s">
        <v>16</v>
      </c>
      <c r="H96" s="6" t="s">
        <v>17</v>
      </c>
    </row>
    <row r="97" spans="1:8" s="25" customFormat="1" x14ac:dyDescent="0.2">
      <c r="A97" s="9" t="s">
        <v>18</v>
      </c>
      <c r="B97" s="18">
        <v>60</v>
      </c>
      <c r="C97" s="11">
        <v>5.7</v>
      </c>
      <c r="D97" s="11">
        <v>1.8</v>
      </c>
      <c r="E97" s="11">
        <v>31.2</v>
      </c>
      <c r="F97" s="11">
        <v>159</v>
      </c>
      <c r="G97" s="12" t="s">
        <v>19</v>
      </c>
      <c r="H97" s="13" t="s">
        <v>20</v>
      </c>
    </row>
    <row r="98" spans="1:8" x14ac:dyDescent="0.2">
      <c r="A98" s="9" t="s">
        <v>21</v>
      </c>
      <c r="B98" s="7">
        <v>215</v>
      </c>
      <c r="C98" s="15">
        <v>7.0000000000000007E-2</v>
      </c>
      <c r="D98" s="15">
        <v>0.02</v>
      </c>
      <c r="E98" s="15">
        <v>15</v>
      </c>
      <c r="F98" s="15">
        <v>60</v>
      </c>
      <c r="G98" s="7" t="s">
        <v>22</v>
      </c>
      <c r="H98" s="6" t="s">
        <v>23</v>
      </c>
    </row>
    <row r="99" spans="1:8" x14ac:dyDescent="0.2">
      <c r="A99" s="16" t="s">
        <v>24</v>
      </c>
      <c r="B99" s="2">
        <f t="shared" ref="B99:F99" si="3">SUM(B95:B98)</f>
        <v>555</v>
      </c>
      <c r="C99" s="2">
        <f t="shared" si="3"/>
        <v>19.88</v>
      </c>
      <c r="D99" s="2">
        <f t="shared" si="3"/>
        <v>21</v>
      </c>
      <c r="E99" s="2">
        <f t="shared" si="3"/>
        <v>87.7</v>
      </c>
      <c r="F99" s="2">
        <f t="shared" si="3"/>
        <v>614.20000000000005</v>
      </c>
      <c r="G99" s="2"/>
      <c r="H99" s="6"/>
    </row>
    <row r="100" spans="1:8" x14ac:dyDescent="0.2">
      <c r="A100" s="109" t="s">
        <v>254</v>
      </c>
      <c r="B100" s="119"/>
      <c r="C100" s="119"/>
      <c r="D100" s="119"/>
      <c r="E100" s="119"/>
      <c r="F100" s="119"/>
      <c r="G100" s="110"/>
      <c r="H100" s="111"/>
    </row>
    <row r="101" spans="1:8" ht="12" customHeight="1" x14ac:dyDescent="0.2">
      <c r="A101" s="9" t="s">
        <v>136</v>
      </c>
      <c r="B101" s="58">
        <v>100</v>
      </c>
      <c r="C101" s="4">
        <v>12.3</v>
      </c>
      <c r="D101" s="4">
        <v>15.8</v>
      </c>
      <c r="E101" s="4">
        <v>11.3</v>
      </c>
      <c r="F101" s="4">
        <v>239.86</v>
      </c>
      <c r="G101" s="7" t="s">
        <v>137</v>
      </c>
      <c r="H101" s="6" t="s">
        <v>138</v>
      </c>
    </row>
    <row r="102" spans="1:8" ht="11.25" customHeight="1" x14ac:dyDescent="0.2">
      <c r="A102" s="9" t="s">
        <v>35</v>
      </c>
      <c r="B102" s="7">
        <v>180</v>
      </c>
      <c r="C102" s="36">
        <v>3.67</v>
      </c>
      <c r="D102" s="36">
        <v>5.76</v>
      </c>
      <c r="E102" s="36">
        <v>24.53</v>
      </c>
      <c r="F102" s="36">
        <v>164.7</v>
      </c>
      <c r="G102" s="7" t="s">
        <v>36</v>
      </c>
      <c r="H102" s="9" t="s">
        <v>37</v>
      </c>
    </row>
    <row r="103" spans="1:8" s="69" customFormat="1" ht="10.5" customHeight="1" x14ac:dyDescent="0.25">
      <c r="A103" s="9" t="s">
        <v>21</v>
      </c>
      <c r="B103" s="15">
        <v>215</v>
      </c>
      <c r="C103" s="7">
        <v>7.0000000000000007E-2</v>
      </c>
      <c r="D103" s="7">
        <v>0.02</v>
      </c>
      <c r="E103" s="7">
        <v>15</v>
      </c>
      <c r="F103" s="7">
        <v>60</v>
      </c>
      <c r="G103" s="15" t="s">
        <v>22</v>
      </c>
      <c r="H103" s="63" t="s">
        <v>23</v>
      </c>
    </row>
    <row r="104" spans="1:8" x14ac:dyDescent="0.2">
      <c r="A104" s="3" t="s">
        <v>41</v>
      </c>
      <c r="B104" s="4">
        <v>20</v>
      </c>
      <c r="C104" s="87">
        <v>1.3</v>
      </c>
      <c r="D104" s="87">
        <v>0.2</v>
      </c>
      <c r="E104" s="87">
        <v>8.6</v>
      </c>
      <c r="F104" s="87">
        <v>43</v>
      </c>
      <c r="G104" s="26">
        <v>11</v>
      </c>
      <c r="H104" s="9" t="s">
        <v>42</v>
      </c>
    </row>
    <row r="105" spans="1:8" x14ac:dyDescent="0.2">
      <c r="A105" s="16" t="s">
        <v>24</v>
      </c>
      <c r="B105" s="17">
        <f>SUM(B101:B104)</f>
        <v>515</v>
      </c>
      <c r="C105" s="17">
        <f>SUM(C101:C104)</f>
        <v>17.34</v>
      </c>
      <c r="D105" s="17">
        <f>SUM(D101:D104)</f>
        <v>21.78</v>
      </c>
      <c r="E105" s="17">
        <f>SUM(E101:E104)</f>
        <v>59.43</v>
      </c>
      <c r="F105" s="17">
        <f>SUM(F101:F104)</f>
        <v>507.56</v>
      </c>
      <c r="G105" s="2"/>
      <c r="H105" s="6"/>
    </row>
    <row r="106" spans="1:8" x14ac:dyDescent="0.2">
      <c r="A106" s="104" t="s">
        <v>47</v>
      </c>
      <c r="B106" s="104"/>
      <c r="C106" s="104"/>
      <c r="D106" s="104"/>
      <c r="E106" s="104"/>
      <c r="F106" s="104"/>
      <c r="G106" s="104"/>
      <c r="H106" s="104"/>
    </row>
    <row r="107" spans="1:8" x14ac:dyDescent="0.2">
      <c r="A107" s="103" t="s">
        <v>2</v>
      </c>
      <c r="B107" s="104" t="s">
        <v>178</v>
      </c>
      <c r="C107" s="104"/>
      <c r="D107" s="104"/>
      <c r="E107" s="104"/>
      <c r="F107" s="104"/>
      <c r="G107" s="103" t="s">
        <v>4</v>
      </c>
      <c r="H107" s="103" t="s">
        <v>5</v>
      </c>
    </row>
    <row r="108" spans="1:8" ht="11.45" customHeight="1" x14ac:dyDescent="0.2">
      <c r="A108" s="103"/>
      <c r="B108" s="2" t="s">
        <v>6</v>
      </c>
      <c r="C108" s="2" t="s">
        <v>7</v>
      </c>
      <c r="D108" s="2" t="s">
        <v>8</v>
      </c>
      <c r="E108" s="2" t="s">
        <v>9</v>
      </c>
      <c r="F108" s="2" t="s">
        <v>10</v>
      </c>
      <c r="G108" s="103"/>
      <c r="H108" s="103"/>
    </row>
    <row r="109" spans="1:8" x14ac:dyDescent="0.2">
      <c r="A109" s="103" t="s">
        <v>11</v>
      </c>
      <c r="B109" s="103"/>
      <c r="C109" s="103"/>
      <c r="D109" s="103"/>
      <c r="E109" s="103"/>
      <c r="F109" s="103"/>
      <c r="G109" s="103"/>
      <c r="H109" s="103"/>
    </row>
    <row r="110" spans="1:8" x14ac:dyDescent="0.2">
      <c r="A110" s="41" t="s">
        <v>263</v>
      </c>
      <c r="B110" s="42">
        <v>70</v>
      </c>
      <c r="C110" s="11">
        <v>11.5</v>
      </c>
      <c r="D110" s="11">
        <v>12.3</v>
      </c>
      <c r="E110" s="11">
        <v>5.8</v>
      </c>
      <c r="F110" s="11">
        <v>182.9</v>
      </c>
      <c r="G110" s="43" t="s">
        <v>264</v>
      </c>
      <c r="H110" s="31" t="s">
        <v>145</v>
      </c>
    </row>
    <row r="111" spans="1:8" x14ac:dyDescent="0.2">
      <c r="A111" s="6" t="s">
        <v>63</v>
      </c>
      <c r="B111" s="7">
        <v>180</v>
      </c>
      <c r="C111" s="4">
        <v>6.62</v>
      </c>
      <c r="D111" s="4">
        <v>5.42</v>
      </c>
      <c r="E111" s="4">
        <v>31.73</v>
      </c>
      <c r="F111" s="4">
        <v>202.14</v>
      </c>
      <c r="G111" s="7" t="s">
        <v>64</v>
      </c>
      <c r="H111" s="6" t="s">
        <v>65</v>
      </c>
    </row>
    <row r="112" spans="1:8" s="25" customFormat="1" ht="22.5" customHeight="1" x14ac:dyDescent="0.2">
      <c r="A112" s="3" t="s">
        <v>146</v>
      </c>
      <c r="B112" s="10">
        <v>60</v>
      </c>
      <c r="C112" s="24">
        <v>0.42</v>
      </c>
      <c r="D112" s="24">
        <v>0.06</v>
      </c>
      <c r="E112" s="24">
        <v>1.1399999999999999</v>
      </c>
      <c r="F112" s="24">
        <v>7.2</v>
      </c>
      <c r="G112" s="19" t="s">
        <v>147</v>
      </c>
      <c r="H112" s="9" t="s">
        <v>89</v>
      </c>
    </row>
    <row r="113" spans="1:8" x14ac:dyDescent="0.2">
      <c r="A113" s="3" t="s">
        <v>43</v>
      </c>
      <c r="B113" s="5">
        <v>60</v>
      </c>
      <c r="C113" s="5">
        <f>6.4/80*60</f>
        <v>4.8</v>
      </c>
      <c r="D113" s="5">
        <f>0.8/80*60</f>
        <v>0.6</v>
      </c>
      <c r="E113" s="5">
        <f>40.8/80*60</f>
        <v>30.6</v>
      </c>
      <c r="F113" s="5">
        <f>200/80*60</f>
        <v>150</v>
      </c>
      <c r="G113" s="7" t="s">
        <v>69</v>
      </c>
      <c r="H113" s="9" t="s">
        <v>45</v>
      </c>
    </row>
    <row r="114" spans="1:8" x14ac:dyDescent="0.2">
      <c r="A114" s="20" t="s">
        <v>54</v>
      </c>
      <c r="B114" s="4">
        <v>222</v>
      </c>
      <c r="C114" s="7">
        <v>0.13</v>
      </c>
      <c r="D114" s="7">
        <v>0.02</v>
      </c>
      <c r="E114" s="7">
        <v>15.2</v>
      </c>
      <c r="F114" s="7">
        <v>62</v>
      </c>
      <c r="G114" s="7" t="s">
        <v>55</v>
      </c>
      <c r="H114" s="3" t="s">
        <v>56</v>
      </c>
    </row>
    <row r="115" spans="1:8" x14ac:dyDescent="0.2">
      <c r="A115" s="16" t="s">
        <v>24</v>
      </c>
      <c r="B115" s="17">
        <f t="shared" ref="B115:F115" si="4">SUM(B110:B114)</f>
        <v>592</v>
      </c>
      <c r="C115" s="17">
        <f t="shared" si="4"/>
        <v>23.470000000000002</v>
      </c>
      <c r="D115" s="17">
        <f t="shared" si="4"/>
        <v>18.399999999999999</v>
      </c>
      <c r="E115" s="17">
        <f t="shared" si="4"/>
        <v>84.470000000000013</v>
      </c>
      <c r="F115" s="17">
        <f t="shared" si="4"/>
        <v>604.24</v>
      </c>
      <c r="G115" s="2"/>
      <c r="H115" s="6"/>
    </row>
    <row r="116" spans="1:8" x14ac:dyDescent="0.2">
      <c r="A116" s="109" t="s">
        <v>254</v>
      </c>
      <c r="B116" s="119"/>
      <c r="C116" s="119"/>
      <c r="D116" s="119"/>
      <c r="E116" s="119"/>
      <c r="F116" s="119"/>
      <c r="G116" s="110"/>
      <c r="H116" s="111"/>
    </row>
    <row r="117" spans="1:8" x14ac:dyDescent="0.2">
      <c r="A117" s="3" t="s">
        <v>148</v>
      </c>
      <c r="B117" s="59">
        <v>100</v>
      </c>
      <c r="C117" s="11">
        <v>14.1</v>
      </c>
      <c r="D117" s="11">
        <v>15.3</v>
      </c>
      <c r="E117" s="11">
        <v>3.2</v>
      </c>
      <c r="F117" s="11">
        <v>205.9</v>
      </c>
      <c r="G117" s="19" t="s">
        <v>149</v>
      </c>
      <c r="H117" s="9" t="s">
        <v>150</v>
      </c>
    </row>
    <row r="118" spans="1:8" ht="12" customHeight="1" x14ac:dyDescent="0.2">
      <c r="A118" s="3" t="s">
        <v>96</v>
      </c>
      <c r="B118" s="4">
        <v>180</v>
      </c>
      <c r="C118" s="4">
        <v>10.32</v>
      </c>
      <c r="D118" s="4">
        <v>7.31</v>
      </c>
      <c r="E118" s="4">
        <v>46.37</v>
      </c>
      <c r="F118" s="4">
        <v>292.5</v>
      </c>
      <c r="G118" s="7" t="s">
        <v>97</v>
      </c>
      <c r="H118" s="9" t="s">
        <v>98</v>
      </c>
    </row>
    <row r="119" spans="1:8" s="69" customFormat="1" ht="10.5" customHeight="1" x14ac:dyDescent="0.25">
      <c r="A119" s="9" t="s">
        <v>21</v>
      </c>
      <c r="B119" s="15">
        <v>215</v>
      </c>
      <c r="C119" s="7">
        <v>7.0000000000000007E-2</v>
      </c>
      <c r="D119" s="7">
        <v>0.02</v>
      </c>
      <c r="E119" s="7">
        <v>15</v>
      </c>
      <c r="F119" s="7">
        <v>60</v>
      </c>
      <c r="G119" s="15" t="s">
        <v>22</v>
      </c>
      <c r="H119" s="63" t="s">
        <v>23</v>
      </c>
    </row>
    <row r="120" spans="1:8" x14ac:dyDescent="0.2">
      <c r="A120" s="3" t="s">
        <v>41</v>
      </c>
      <c r="B120" s="4">
        <v>20</v>
      </c>
      <c r="C120" s="87">
        <v>1.3</v>
      </c>
      <c r="D120" s="87">
        <v>0.2</v>
      </c>
      <c r="E120" s="87">
        <v>8.6</v>
      </c>
      <c r="F120" s="87">
        <v>43</v>
      </c>
      <c r="G120" s="26">
        <v>11</v>
      </c>
      <c r="H120" s="9" t="s">
        <v>42</v>
      </c>
    </row>
    <row r="121" spans="1:8" x14ac:dyDescent="0.2">
      <c r="A121" s="16" t="s">
        <v>24</v>
      </c>
      <c r="B121" s="17">
        <f>SUM(B117:B120)</f>
        <v>515</v>
      </c>
      <c r="C121" s="17">
        <f>SUM(C117:C120)</f>
        <v>25.790000000000003</v>
      </c>
      <c r="D121" s="17">
        <f>SUM(D117:D120)</f>
        <v>22.83</v>
      </c>
      <c r="E121" s="17">
        <f>SUM(E117:E120)</f>
        <v>73.169999999999987</v>
      </c>
      <c r="F121" s="17">
        <f>SUM(F117:F120)</f>
        <v>601.4</v>
      </c>
      <c r="G121" s="2"/>
      <c r="H121" s="6"/>
    </row>
    <row r="122" spans="1:8" x14ac:dyDescent="0.2">
      <c r="A122" s="104" t="s">
        <v>70</v>
      </c>
      <c r="B122" s="104"/>
      <c r="C122" s="104"/>
      <c r="D122" s="104"/>
      <c r="E122" s="104"/>
      <c r="F122" s="104"/>
      <c r="G122" s="104"/>
      <c r="H122" s="104"/>
    </row>
    <row r="123" spans="1:8" x14ac:dyDescent="0.2">
      <c r="A123" s="103" t="s">
        <v>2</v>
      </c>
      <c r="B123" s="104" t="s">
        <v>178</v>
      </c>
      <c r="C123" s="104"/>
      <c r="D123" s="104"/>
      <c r="E123" s="104"/>
      <c r="F123" s="104"/>
      <c r="G123" s="103" t="s">
        <v>4</v>
      </c>
      <c r="H123" s="103" t="s">
        <v>5</v>
      </c>
    </row>
    <row r="124" spans="1:8" ht="11.45" customHeight="1" x14ac:dyDescent="0.2">
      <c r="A124" s="103"/>
      <c r="B124" s="2" t="s">
        <v>6</v>
      </c>
      <c r="C124" s="2" t="s">
        <v>7</v>
      </c>
      <c r="D124" s="2" t="s">
        <v>8</v>
      </c>
      <c r="E124" s="2" t="s">
        <v>9</v>
      </c>
      <c r="F124" s="2" t="s">
        <v>10</v>
      </c>
      <c r="G124" s="103"/>
      <c r="H124" s="103"/>
    </row>
    <row r="125" spans="1:8" x14ac:dyDescent="0.2">
      <c r="A125" s="103" t="s">
        <v>11</v>
      </c>
      <c r="B125" s="103"/>
      <c r="C125" s="103"/>
      <c r="D125" s="103"/>
      <c r="E125" s="103"/>
      <c r="F125" s="103"/>
      <c r="G125" s="103"/>
      <c r="H125" s="103"/>
    </row>
    <row r="126" spans="1:8" ht="12" customHeight="1" x14ac:dyDescent="0.2">
      <c r="A126" s="6" t="s">
        <v>29</v>
      </c>
      <c r="B126" s="7">
        <v>90</v>
      </c>
      <c r="C126" s="4">
        <v>14.68</v>
      </c>
      <c r="D126" s="4">
        <v>9.98</v>
      </c>
      <c r="E126" s="4">
        <v>11.03</v>
      </c>
      <c r="F126" s="4">
        <v>180.7</v>
      </c>
      <c r="G126" s="7" t="s">
        <v>30</v>
      </c>
      <c r="H126" s="9" t="s">
        <v>31</v>
      </c>
    </row>
    <row r="127" spans="1:8" ht="11.25" customHeight="1" x14ac:dyDescent="0.2">
      <c r="A127" s="6" t="s">
        <v>32</v>
      </c>
      <c r="B127" s="7">
        <v>5</v>
      </c>
      <c r="C127" s="5">
        <v>0.04</v>
      </c>
      <c r="D127" s="5">
        <v>3.6</v>
      </c>
      <c r="E127" s="5">
        <v>0.06</v>
      </c>
      <c r="F127" s="5">
        <v>33</v>
      </c>
      <c r="G127" s="4" t="s">
        <v>33</v>
      </c>
      <c r="H127" s="21" t="s">
        <v>34</v>
      </c>
    </row>
    <row r="128" spans="1:8" ht="11.25" customHeight="1" x14ac:dyDescent="0.2">
      <c r="A128" s="9" t="s">
        <v>35</v>
      </c>
      <c r="B128" s="7">
        <v>180</v>
      </c>
      <c r="C128" s="36">
        <v>3.67</v>
      </c>
      <c r="D128" s="36">
        <v>5.76</v>
      </c>
      <c r="E128" s="36">
        <v>24.53</v>
      </c>
      <c r="F128" s="36">
        <v>164.7</v>
      </c>
      <c r="G128" s="7" t="s">
        <v>36</v>
      </c>
      <c r="H128" s="9" t="s">
        <v>37</v>
      </c>
    </row>
    <row r="129" spans="1:8" x14ac:dyDescent="0.2">
      <c r="A129" s="3" t="s">
        <v>43</v>
      </c>
      <c r="B129" s="7">
        <v>60</v>
      </c>
      <c r="C129" s="5">
        <f>4/50*60</f>
        <v>4.8</v>
      </c>
      <c r="D129" s="5">
        <f>0.5/50*60</f>
        <v>0.6</v>
      </c>
      <c r="E129" s="5">
        <f>25.5/50*60</f>
        <v>30.6</v>
      </c>
      <c r="F129" s="5">
        <f>125/50*60</f>
        <v>150</v>
      </c>
      <c r="G129" s="7" t="s">
        <v>69</v>
      </c>
      <c r="H129" s="9" t="s">
        <v>45</v>
      </c>
    </row>
    <row r="130" spans="1:8" x14ac:dyDescent="0.2">
      <c r="A130" s="9" t="s">
        <v>21</v>
      </c>
      <c r="B130" s="7">
        <v>215</v>
      </c>
      <c r="C130" s="7">
        <v>7.0000000000000007E-2</v>
      </c>
      <c r="D130" s="7">
        <v>0.02</v>
      </c>
      <c r="E130" s="7">
        <v>15</v>
      </c>
      <c r="F130" s="7">
        <v>60</v>
      </c>
      <c r="G130" s="7" t="s">
        <v>22</v>
      </c>
      <c r="H130" s="6" t="s">
        <v>23</v>
      </c>
    </row>
    <row r="131" spans="1:8" x14ac:dyDescent="0.2">
      <c r="A131" s="16" t="s">
        <v>24</v>
      </c>
      <c r="B131" s="17">
        <f t="shared" ref="B131:F131" si="5">SUM(B126:B130)</f>
        <v>550</v>
      </c>
      <c r="C131" s="17">
        <f t="shared" si="5"/>
        <v>23.26</v>
      </c>
      <c r="D131" s="17">
        <f t="shared" si="5"/>
        <v>19.96</v>
      </c>
      <c r="E131" s="17">
        <f t="shared" si="5"/>
        <v>81.22</v>
      </c>
      <c r="F131" s="17">
        <f t="shared" si="5"/>
        <v>588.4</v>
      </c>
      <c r="G131" s="2"/>
      <c r="H131" s="6"/>
    </row>
    <row r="132" spans="1:8" x14ac:dyDescent="0.2">
      <c r="A132" s="109" t="s">
        <v>254</v>
      </c>
      <c r="B132" s="119"/>
      <c r="C132" s="119"/>
      <c r="D132" s="119"/>
      <c r="E132" s="119"/>
      <c r="F132" s="119"/>
      <c r="G132" s="110"/>
      <c r="H132" s="111"/>
    </row>
    <row r="133" spans="1:8" ht="12" customHeight="1" x14ac:dyDescent="0.2">
      <c r="A133" s="6" t="s">
        <v>151</v>
      </c>
      <c r="B133" s="5">
        <v>100</v>
      </c>
      <c r="C133" s="5">
        <v>12.6</v>
      </c>
      <c r="D133" s="5">
        <v>14.3</v>
      </c>
      <c r="E133" s="5">
        <v>13.6</v>
      </c>
      <c r="F133" s="5">
        <v>230.9</v>
      </c>
      <c r="G133" s="7" t="s">
        <v>152</v>
      </c>
      <c r="H133" s="21" t="s">
        <v>153</v>
      </c>
    </row>
    <row r="134" spans="1:8" ht="21.75" customHeight="1" x14ac:dyDescent="0.2">
      <c r="A134" s="6" t="s">
        <v>125</v>
      </c>
      <c r="B134" s="4">
        <v>180</v>
      </c>
      <c r="C134" s="4">
        <v>4.38</v>
      </c>
      <c r="D134" s="4">
        <v>6.44</v>
      </c>
      <c r="E134" s="4">
        <v>44.02</v>
      </c>
      <c r="F134" s="4">
        <v>251.64</v>
      </c>
      <c r="G134" s="7" t="s">
        <v>126</v>
      </c>
      <c r="H134" s="6" t="s">
        <v>127</v>
      </c>
    </row>
    <row r="135" spans="1:8" s="69" customFormat="1" ht="10.5" customHeight="1" x14ac:dyDescent="0.25">
      <c r="A135" s="9" t="s">
        <v>21</v>
      </c>
      <c r="B135" s="15">
        <v>215</v>
      </c>
      <c r="C135" s="7">
        <v>7.0000000000000007E-2</v>
      </c>
      <c r="D135" s="7">
        <v>0.02</v>
      </c>
      <c r="E135" s="7">
        <v>15</v>
      </c>
      <c r="F135" s="7">
        <v>60</v>
      </c>
      <c r="G135" s="15" t="s">
        <v>22</v>
      </c>
      <c r="H135" s="63" t="s">
        <v>23</v>
      </c>
    </row>
    <row r="136" spans="1:8" x14ac:dyDescent="0.2">
      <c r="A136" s="3" t="s">
        <v>41</v>
      </c>
      <c r="B136" s="4">
        <v>20</v>
      </c>
      <c r="C136" s="87">
        <v>1.3</v>
      </c>
      <c r="D136" s="87">
        <v>0.2</v>
      </c>
      <c r="E136" s="87">
        <v>8.6</v>
      </c>
      <c r="F136" s="87">
        <v>43</v>
      </c>
      <c r="G136" s="26">
        <v>11</v>
      </c>
      <c r="H136" s="9" t="s">
        <v>42</v>
      </c>
    </row>
    <row r="137" spans="1:8" x14ac:dyDescent="0.2">
      <c r="A137" s="16" t="s">
        <v>24</v>
      </c>
      <c r="B137" s="17">
        <f>SUM(B133:B136)</f>
        <v>515</v>
      </c>
      <c r="C137" s="17">
        <f>SUM(C133:C136)</f>
        <v>18.350000000000001</v>
      </c>
      <c r="D137" s="17">
        <f>SUM(D133:D136)</f>
        <v>20.96</v>
      </c>
      <c r="E137" s="17">
        <f>SUM(E133:E136)</f>
        <v>81.22</v>
      </c>
      <c r="F137" s="17">
        <f>SUM(F133:F136)</f>
        <v>585.54</v>
      </c>
      <c r="G137" s="2"/>
      <c r="H137" s="6"/>
    </row>
    <row r="138" spans="1:8" x14ac:dyDescent="0.2">
      <c r="A138" s="104" t="s">
        <v>83</v>
      </c>
      <c r="B138" s="104"/>
      <c r="C138" s="104"/>
      <c r="D138" s="104"/>
      <c r="E138" s="104"/>
      <c r="F138" s="104"/>
      <c r="G138" s="104"/>
      <c r="H138" s="104"/>
    </row>
    <row r="139" spans="1:8" x14ac:dyDescent="0.2">
      <c r="A139" s="103" t="s">
        <v>2</v>
      </c>
      <c r="B139" s="104" t="s">
        <v>178</v>
      </c>
      <c r="C139" s="104"/>
      <c r="D139" s="104"/>
      <c r="E139" s="104"/>
      <c r="F139" s="104"/>
      <c r="G139" s="103" t="s">
        <v>4</v>
      </c>
      <c r="H139" s="103" t="s">
        <v>5</v>
      </c>
    </row>
    <row r="140" spans="1:8" ht="11.45" customHeight="1" x14ac:dyDescent="0.2">
      <c r="A140" s="103"/>
      <c r="B140" s="2" t="s">
        <v>6</v>
      </c>
      <c r="C140" s="2" t="s">
        <v>7</v>
      </c>
      <c r="D140" s="2" t="s">
        <v>8</v>
      </c>
      <c r="E140" s="2" t="s">
        <v>9</v>
      </c>
      <c r="F140" s="2" t="s">
        <v>10</v>
      </c>
      <c r="G140" s="103"/>
      <c r="H140" s="103"/>
    </row>
    <row r="141" spans="1:8" x14ac:dyDescent="0.2">
      <c r="A141" s="103" t="s">
        <v>11</v>
      </c>
      <c r="B141" s="103"/>
      <c r="C141" s="106"/>
      <c r="D141" s="106"/>
      <c r="E141" s="106"/>
      <c r="F141" s="106"/>
      <c r="G141" s="103"/>
      <c r="H141" s="103"/>
    </row>
    <row r="142" spans="1:8" ht="12.75" customHeight="1" x14ac:dyDescent="0.2">
      <c r="A142" s="6" t="s">
        <v>157</v>
      </c>
      <c r="B142" s="10">
        <v>200</v>
      </c>
      <c r="C142" s="40">
        <v>24.19</v>
      </c>
      <c r="D142" s="40">
        <v>12.98</v>
      </c>
      <c r="E142" s="40">
        <v>59.15</v>
      </c>
      <c r="F142" s="40">
        <v>455.36</v>
      </c>
      <c r="G142" s="12" t="s">
        <v>158</v>
      </c>
      <c r="H142" s="6" t="s">
        <v>159</v>
      </c>
    </row>
    <row r="143" spans="1:8" x14ac:dyDescent="0.2">
      <c r="A143" s="6" t="s">
        <v>160</v>
      </c>
      <c r="B143" s="28">
        <v>30</v>
      </c>
      <c r="C143" s="47">
        <v>3.09</v>
      </c>
      <c r="D143" s="47">
        <v>5.34</v>
      </c>
      <c r="E143" s="47">
        <v>24.53</v>
      </c>
      <c r="F143" s="47">
        <v>131.74</v>
      </c>
      <c r="G143" s="19" t="s">
        <v>161</v>
      </c>
      <c r="H143" s="21" t="s">
        <v>162</v>
      </c>
    </row>
    <row r="144" spans="1:8" s="25" customFormat="1" x14ac:dyDescent="0.2">
      <c r="A144" s="6" t="s">
        <v>51</v>
      </c>
      <c r="B144" s="7">
        <v>100</v>
      </c>
      <c r="C144" s="4">
        <v>0.4</v>
      </c>
      <c r="D144" s="4">
        <v>0.4</v>
      </c>
      <c r="E144" s="4">
        <f>19.6/2</f>
        <v>9.8000000000000007</v>
      </c>
      <c r="F144" s="4">
        <f>94/2</f>
        <v>47</v>
      </c>
      <c r="G144" s="7" t="s">
        <v>52</v>
      </c>
      <c r="H144" s="6" t="s">
        <v>53</v>
      </c>
    </row>
    <row r="145" spans="1:8" x14ac:dyDescent="0.2">
      <c r="A145" s="20" t="s">
        <v>54</v>
      </c>
      <c r="B145" s="4">
        <v>222</v>
      </c>
      <c r="C145" s="7">
        <v>0.13</v>
      </c>
      <c r="D145" s="7">
        <v>0.02</v>
      </c>
      <c r="E145" s="7">
        <v>15.2</v>
      </c>
      <c r="F145" s="7">
        <v>62</v>
      </c>
      <c r="G145" s="7" t="s">
        <v>55</v>
      </c>
      <c r="H145" s="3" t="s">
        <v>56</v>
      </c>
    </row>
    <row r="146" spans="1:8" x14ac:dyDescent="0.2">
      <c r="A146" s="16" t="s">
        <v>24</v>
      </c>
      <c r="B146" s="17">
        <f t="shared" ref="B146:F146" si="6">SUM(B142:B145)</f>
        <v>552</v>
      </c>
      <c r="C146" s="17">
        <f t="shared" si="6"/>
        <v>27.81</v>
      </c>
      <c r="D146" s="17">
        <f t="shared" si="6"/>
        <v>18.739999999999998</v>
      </c>
      <c r="E146" s="17">
        <f t="shared" si="6"/>
        <v>108.68</v>
      </c>
      <c r="F146" s="17">
        <f t="shared" si="6"/>
        <v>696.1</v>
      </c>
      <c r="G146" s="2"/>
      <c r="H146" s="6"/>
    </row>
    <row r="147" spans="1:8" x14ac:dyDescent="0.2">
      <c r="A147" s="109" t="s">
        <v>254</v>
      </c>
      <c r="B147" s="119"/>
      <c r="C147" s="119"/>
      <c r="D147" s="119"/>
      <c r="E147" s="119"/>
      <c r="F147" s="119"/>
      <c r="G147" s="110"/>
      <c r="H147" s="111"/>
    </row>
    <row r="148" spans="1:8" x14ac:dyDescent="0.2">
      <c r="A148" s="3" t="s">
        <v>93</v>
      </c>
      <c r="B148" s="4">
        <v>100</v>
      </c>
      <c r="C148" s="4">
        <v>12.81</v>
      </c>
      <c r="D148" s="4">
        <v>14.46</v>
      </c>
      <c r="E148" s="4">
        <v>4.5</v>
      </c>
      <c r="F148" s="4">
        <v>210.7</v>
      </c>
      <c r="G148" s="7" t="s">
        <v>94</v>
      </c>
      <c r="H148" s="6" t="s">
        <v>95</v>
      </c>
    </row>
    <row r="149" spans="1:8" x14ac:dyDescent="0.2">
      <c r="A149" s="6" t="s">
        <v>63</v>
      </c>
      <c r="B149" s="7">
        <v>180</v>
      </c>
      <c r="C149" s="4">
        <v>6.62</v>
      </c>
      <c r="D149" s="4">
        <v>5.42</v>
      </c>
      <c r="E149" s="4">
        <v>31.73</v>
      </c>
      <c r="F149" s="4">
        <v>202.14</v>
      </c>
      <c r="G149" s="7" t="s">
        <v>64</v>
      </c>
      <c r="H149" s="6" t="s">
        <v>65</v>
      </c>
    </row>
    <row r="150" spans="1:8" s="69" customFormat="1" ht="10.5" customHeight="1" x14ac:dyDescent="0.25">
      <c r="A150" s="9" t="s">
        <v>21</v>
      </c>
      <c r="B150" s="15">
        <v>215</v>
      </c>
      <c r="C150" s="7">
        <v>7.0000000000000007E-2</v>
      </c>
      <c r="D150" s="7">
        <v>0.02</v>
      </c>
      <c r="E150" s="7">
        <v>15</v>
      </c>
      <c r="F150" s="7">
        <v>60</v>
      </c>
      <c r="G150" s="15" t="s">
        <v>22</v>
      </c>
      <c r="H150" s="63" t="s">
        <v>23</v>
      </c>
    </row>
    <row r="151" spans="1:8" x14ac:dyDescent="0.2">
      <c r="A151" s="3" t="s">
        <v>41</v>
      </c>
      <c r="B151" s="4">
        <v>20</v>
      </c>
      <c r="C151" s="87">
        <v>1.3</v>
      </c>
      <c r="D151" s="87">
        <v>0.2</v>
      </c>
      <c r="E151" s="87">
        <v>8.6</v>
      </c>
      <c r="F151" s="87">
        <v>43</v>
      </c>
      <c r="G151" s="26">
        <v>11</v>
      </c>
      <c r="H151" s="9" t="s">
        <v>42</v>
      </c>
    </row>
    <row r="152" spans="1:8" x14ac:dyDescent="0.2">
      <c r="A152" s="16" t="s">
        <v>24</v>
      </c>
      <c r="B152" s="17">
        <f>SUM(B148:B151)</f>
        <v>515</v>
      </c>
      <c r="C152" s="17">
        <f>SUM(C148:C151)</f>
        <v>20.8</v>
      </c>
      <c r="D152" s="17">
        <f>SUM(D148:D151)</f>
        <v>20.100000000000001</v>
      </c>
      <c r="E152" s="17">
        <f>SUM(E148:E151)</f>
        <v>59.830000000000005</v>
      </c>
      <c r="F152" s="17">
        <f>SUM(F148:F151)</f>
        <v>515.83999999999992</v>
      </c>
      <c r="G152" s="2"/>
      <c r="H152" s="6"/>
    </row>
    <row r="153" spans="1:8" x14ac:dyDescent="0.2">
      <c r="A153" s="104" t="s">
        <v>101</v>
      </c>
      <c r="B153" s="104"/>
      <c r="C153" s="104"/>
      <c r="D153" s="104"/>
      <c r="E153" s="104"/>
      <c r="F153" s="104"/>
      <c r="G153" s="104"/>
      <c r="H153" s="104"/>
    </row>
    <row r="154" spans="1:8" x14ac:dyDescent="0.2">
      <c r="A154" s="103" t="s">
        <v>2</v>
      </c>
      <c r="B154" s="104" t="s">
        <v>178</v>
      </c>
      <c r="C154" s="104"/>
      <c r="D154" s="104"/>
      <c r="E154" s="104"/>
      <c r="F154" s="104"/>
      <c r="G154" s="103" t="s">
        <v>4</v>
      </c>
      <c r="H154" s="103" t="s">
        <v>5</v>
      </c>
    </row>
    <row r="155" spans="1:8" ht="11.45" customHeight="1" x14ac:dyDescent="0.2">
      <c r="A155" s="103"/>
      <c r="B155" s="2" t="s">
        <v>6</v>
      </c>
      <c r="C155" s="2" t="s">
        <v>7</v>
      </c>
      <c r="D155" s="2" t="s">
        <v>8</v>
      </c>
      <c r="E155" s="2" t="s">
        <v>9</v>
      </c>
      <c r="F155" s="2" t="s">
        <v>10</v>
      </c>
      <c r="G155" s="103"/>
      <c r="H155" s="103"/>
    </row>
    <row r="156" spans="1:8" x14ac:dyDescent="0.2">
      <c r="A156" s="103" t="s">
        <v>11</v>
      </c>
      <c r="B156" s="103"/>
      <c r="C156" s="103"/>
      <c r="D156" s="103"/>
      <c r="E156" s="103"/>
      <c r="F156" s="103"/>
      <c r="G156" s="103"/>
      <c r="H156" s="103"/>
    </row>
    <row r="157" spans="1:8" x14ac:dyDescent="0.2">
      <c r="A157" s="41" t="s">
        <v>163</v>
      </c>
      <c r="B157" s="42">
        <v>100</v>
      </c>
      <c r="C157" s="11">
        <v>11.3</v>
      </c>
      <c r="D157" s="11">
        <v>19.5</v>
      </c>
      <c r="E157" s="11">
        <v>2.9</v>
      </c>
      <c r="F157" s="11">
        <v>230.7</v>
      </c>
      <c r="G157" s="60" t="s">
        <v>164</v>
      </c>
      <c r="H157" s="31" t="s">
        <v>165</v>
      </c>
    </row>
    <row r="158" spans="1:8" ht="12" customHeight="1" x14ac:dyDescent="0.2">
      <c r="A158" s="3" t="s">
        <v>96</v>
      </c>
      <c r="B158" s="4">
        <v>180</v>
      </c>
      <c r="C158" s="4">
        <v>10.32</v>
      </c>
      <c r="D158" s="4">
        <v>7.31</v>
      </c>
      <c r="E158" s="4">
        <v>46.37</v>
      </c>
      <c r="F158" s="4">
        <v>292.5</v>
      </c>
      <c r="G158" s="7" t="s">
        <v>97</v>
      </c>
      <c r="H158" s="9" t="s">
        <v>98</v>
      </c>
    </row>
    <row r="159" spans="1:8" s="25" customFormat="1" x14ac:dyDescent="0.2">
      <c r="A159" s="3" t="s">
        <v>193</v>
      </c>
      <c r="B159" s="28">
        <v>60</v>
      </c>
      <c r="C159" s="11">
        <v>4.8</v>
      </c>
      <c r="D159" s="11">
        <v>0.6</v>
      </c>
      <c r="E159" s="11">
        <v>30.6</v>
      </c>
      <c r="F159" s="11">
        <v>150</v>
      </c>
      <c r="G159" s="73" t="s">
        <v>44</v>
      </c>
      <c r="H159" s="9" t="s">
        <v>45</v>
      </c>
    </row>
    <row r="160" spans="1:8" x14ac:dyDescent="0.2">
      <c r="A160" s="9" t="s">
        <v>21</v>
      </c>
      <c r="B160" s="7">
        <v>215</v>
      </c>
      <c r="C160" s="7">
        <v>7.0000000000000007E-2</v>
      </c>
      <c r="D160" s="7">
        <v>0.02</v>
      </c>
      <c r="E160" s="7">
        <v>15</v>
      </c>
      <c r="F160" s="7">
        <v>60</v>
      </c>
      <c r="G160" s="7" t="s">
        <v>22</v>
      </c>
      <c r="H160" s="6" t="s">
        <v>23</v>
      </c>
    </row>
    <row r="161" spans="1:251" x14ac:dyDescent="0.2">
      <c r="A161" s="16" t="s">
        <v>24</v>
      </c>
      <c r="B161" s="2">
        <f t="shared" ref="B161:F161" si="7">SUM(B157:B160)</f>
        <v>555</v>
      </c>
      <c r="C161" s="2">
        <f t="shared" si="7"/>
        <v>26.490000000000002</v>
      </c>
      <c r="D161" s="2">
        <f t="shared" si="7"/>
        <v>27.43</v>
      </c>
      <c r="E161" s="2">
        <f t="shared" si="7"/>
        <v>94.87</v>
      </c>
      <c r="F161" s="2">
        <f t="shared" si="7"/>
        <v>733.2</v>
      </c>
      <c r="G161" s="2"/>
      <c r="H161" s="6"/>
    </row>
    <row r="162" spans="1:251" x14ac:dyDescent="0.2">
      <c r="A162" s="109" t="s">
        <v>254</v>
      </c>
      <c r="B162" s="119"/>
      <c r="C162" s="119"/>
      <c r="D162" s="119"/>
      <c r="E162" s="119"/>
      <c r="F162" s="119"/>
      <c r="G162" s="110"/>
      <c r="H162" s="111"/>
    </row>
    <row r="163" spans="1:251" ht="12" customHeight="1" x14ac:dyDescent="0.2">
      <c r="A163" s="6" t="s">
        <v>168</v>
      </c>
      <c r="B163" s="10">
        <v>100</v>
      </c>
      <c r="C163" s="11">
        <v>17.600000000000001</v>
      </c>
      <c r="D163" s="11">
        <v>7.25</v>
      </c>
      <c r="E163" s="11">
        <v>13</v>
      </c>
      <c r="F163" s="11">
        <v>191.6</v>
      </c>
      <c r="G163" s="19" t="s">
        <v>169</v>
      </c>
      <c r="H163" s="9" t="s">
        <v>170</v>
      </c>
    </row>
    <row r="164" spans="1:251" ht="11.25" customHeight="1" x14ac:dyDescent="0.2">
      <c r="A164" s="9" t="s">
        <v>35</v>
      </c>
      <c r="B164" s="7">
        <v>180</v>
      </c>
      <c r="C164" s="36">
        <v>3.67</v>
      </c>
      <c r="D164" s="36">
        <v>5.76</v>
      </c>
      <c r="E164" s="36">
        <v>24.53</v>
      </c>
      <c r="F164" s="36">
        <v>164.7</v>
      </c>
      <c r="G164" s="7" t="s">
        <v>36</v>
      </c>
      <c r="H164" s="9" t="s">
        <v>37</v>
      </c>
    </row>
    <row r="165" spans="1:251" s="69" customFormat="1" ht="10.5" customHeight="1" x14ac:dyDescent="0.25">
      <c r="A165" s="9" t="s">
        <v>21</v>
      </c>
      <c r="B165" s="15">
        <v>215</v>
      </c>
      <c r="C165" s="7">
        <v>7.0000000000000007E-2</v>
      </c>
      <c r="D165" s="7">
        <v>0.02</v>
      </c>
      <c r="E165" s="7">
        <v>15</v>
      </c>
      <c r="F165" s="7">
        <v>60</v>
      </c>
      <c r="G165" s="15" t="s">
        <v>22</v>
      </c>
      <c r="H165" s="63" t="s">
        <v>23</v>
      </c>
    </row>
    <row r="166" spans="1:251" x14ac:dyDescent="0.2">
      <c r="A166" s="3" t="s">
        <v>41</v>
      </c>
      <c r="B166" s="4">
        <v>20</v>
      </c>
      <c r="C166" s="87">
        <v>1.3</v>
      </c>
      <c r="D166" s="87">
        <v>0.2</v>
      </c>
      <c r="E166" s="87">
        <v>8.6</v>
      </c>
      <c r="F166" s="87">
        <v>43</v>
      </c>
      <c r="G166" s="26">
        <v>11</v>
      </c>
      <c r="H166" s="9" t="s">
        <v>42</v>
      </c>
    </row>
    <row r="167" spans="1:251" x14ac:dyDescent="0.2">
      <c r="A167" s="16" t="s">
        <v>24</v>
      </c>
      <c r="B167" s="17">
        <f>SUM(B163:B166)</f>
        <v>515</v>
      </c>
      <c r="C167" s="17">
        <f>SUM(C163:C166)</f>
        <v>22.640000000000004</v>
      </c>
      <c r="D167" s="17">
        <f>SUM(D163:D166)</f>
        <v>13.229999999999999</v>
      </c>
      <c r="E167" s="17">
        <f>SUM(E163:E166)</f>
        <v>61.13</v>
      </c>
      <c r="F167" s="17">
        <f>SUM(F163:F166)</f>
        <v>459.29999999999995</v>
      </c>
      <c r="G167" s="2"/>
      <c r="H167" s="6"/>
    </row>
    <row r="168" spans="1:251" x14ac:dyDescent="0.2">
      <c r="A168" s="104" t="s">
        <v>112</v>
      </c>
      <c r="B168" s="104"/>
      <c r="C168" s="104"/>
      <c r="D168" s="104"/>
      <c r="E168" s="104"/>
      <c r="F168" s="104"/>
      <c r="G168" s="104"/>
      <c r="H168" s="104"/>
    </row>
    <row r="169" spans="1:251" x14ac:dyDescent="0.2">
      <c r="A169" s="103" t="s">
        <v>2</v>
      </c>
      <c r="B169" s="104" t="s">
        <v>178</v>
      </c>
      <c r="C169" s="104"/>
      <c r="D169" s="104"/>
      <c r="E169" s="104"/>
      <c r="F169" s="104"/>
      <c r="G169" s="103" t="s">
        <v>4</v>
      </c>
      <c r="H169" s="103" t="s">
        <v>5</v>
      </c>
    </row>
    <row r="170" spans="1:251" ht="11.45" customHeight="1" x14ac:dyDescent="0.2">
      <c r="A170" s="103"/>
      <c r="B170" s="2" t="s">
        <v>6</v>
      </c>
      <c r="C170" s="2" t="s">
        <v>7</v>
      </c>
      <c r="D170" s="2" t="s">
        <v>8</v>
      </c>
      <c r="E170" s="2" t="s">
        <v>9</v>
      </c>
      <c r="F170" s="2" t="s">
        <v>10</v>
      </c>
      <c r="G170" s="103"/>
      <c r="H170" s="103"/>
    </row>
    <row r="171" spans="1:251" x14ac:dyDescent="0.2">
      <c r="A171" s="103" t="s">
        <v>11</v>
      </c>
      <c r="B171" s="103"/>
      <c r="C171" s="103"/>
      <c r="D171" s="103"/>
      <c r="E171" s="103"/>
      <c r="F171" s="103"/>
      <c r="G171" s="103"/>
      <c r="H171" s="103"/>
    </row>
    <row r="172" spans="1:251" ht="12.75" customHeight="1" x14ac:dyDescent="0.2">
      <c r="A172" s="48" t="s">
        <v>173</v>
      </c>
      <c r="B172" s="5">
        <v>250</v>
      </c>
      <c r="C172" s="5">
        <v>8.4</v>
      </c>
      <c r="D172" s="5">
        <v>11.02</v>
      </c>
      <c r="E172" s="5">
        <v>60.85</v>
      </c>
      <c r="F172" s="5">
        <v>366.11</v>
      </c>
      <c r="G172" s="5" t="s">
        <v>260</v>
      </c>
      <c r="H172" s="48" t="s">
        <v>174</v>
      </c>
    </row>
    <row r="173" spans="1:251" ht="11.45" customHeight="1" x14ac:dyDescent="0.2">
      <c r="A173" s="6" t="s">
        <v>15</v>
      </c>
      <c r="B173" s="7">
        <v>30</v>
      </c>
      <c r="C173" s="5">
        <f>4.64/20*30</f>
        <v>6.9599999999999991</v>
      </c>
      <c r="D173" s="5">
        <f>5.9/20*30</f>
        <v>8.8500000000000014</v>
      </c>
      <c r="E173" s="5">
        <v>0</v>
      </c>
      <c r="F173" s="5">
        <f>72/20*30</f>
        <v>108</v>
      </c>
      <c r="G173" s="4" t="s">
        <v>16</v>
      </c>
      <c r="H173" s="6" t="s">
        <v>17</v>
      </c>
    </row>
    <row r="174" spans="1:251" x14ac:dyDescent="0.2">
      <c r="A174" s="9" t="s">
        <v>18</v>
      </c>
      <c r="B174" s="4">
        <v>50</v>
      </c>
      <c r="C174" s="5">
        <v>4.75</v>
      </c>
      <c r="D174" s="5">
        <v>1.5</v>
      </c>
      <c r="E174" s="5">
        <v>26</v>
      </c>
      <c r="F174" s="5">
        <v>132.5</v>
      </c>
      <c r="G174" s="7" t="s">
        <v>19</v>
      </c>
      <c r="H174" s="13" t="s">
        <v>20</v>
      </c>
    </row>
    <row r="175" spans="1:251" x14ac:dyDescent="0.2">
      <c r="A175" s="20" t="s">
        <v>54</v>
      </c>
      <c r="B175" s="4">
        <v>222</v>
      </c>
      <c r="C175" s="7">
        <v>0.13</v>
      </c>
      <c r="D175" s="7">
        <v>0.02</v>
      </c>
      <c r="E175" s="7">
        <v>15.2</v>
      </c>
      <c r="F175" s="7">
        <v>62</v>
      </c>
      <c r="G175" s="7" t="s">
        <v>55</v>
      </c>
      <c r="H175" s="3" t="s">
        <v>56</v>
      </c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52"/>
      <c r="IM175" s="52"/>
      <c r="IN175" s="52"/>
      <c r="IO175" s="52"/>
      <c r="IP175" s="52"/>
      <c r="IQ175" s="52"/>
    </row>
    <row r="176" spans="1:251" x14ac:dyDescent="0.2">
      <c r="A176" s="16" t="s">
        <v>24</v>
      </c>
      <c r="B176" s="17">
        <f>SUM(B172:B175)</f>
        <v>552</v>
      </c>
      <c r="C176" s="17">
        <f>SUM(C172:C175)</f>
        <v>20.239999999999998</v>
      </c>
      <c r="D176" s="17">
        <f>SUM(D172:D175)</f>
        <v>21.39</v>
      </c>
      <c r="E176" s="17">
        <f>SUM(E172:E175)</f>
        <v>102.05</v>
      </c>
      <c r="F176" s="17">
        <f>SUM(F172:F175)</f>
        <v>668.61</v>
      </c>
      <c r="G176" s="2"/>
      <c r="H176" s="6"/>
    </row>
    <row r="177" spans="1:8" x14ac:dyDescent="0.2">
      <c r="A177" s="109" t="s">
        <v>254</v>
      </c>
      <c r="B177" s="119"/>
      <c r="C177" s="119"/>
      <c r="D177" s="119"/>
      <c r="E177" s="119"/>
      <c r="F177" s="119"/>
      <c r="G177" s="110"/>
      <c r="H177" s="111"/>
    </row>
    <row r="178" spans="1:8" x14ac:dyDescent="0.2">
      <c r="A178" s="9" t="s">
        <v>113</v>
      </c>
      <c r="B178" s="28">
        <v>100</v>
      </c>
      <c r="C178" s="11">
        <v>12.2</v>
      </c>
      <c r="D178" s="11">
        <v>7.76</v>
      </c>
      <c r="E178" s="11">
        <v>14.54</v>
      </c>
      <c r="F178" s="11">
        <v>177.6</v>
      </c>
      <c r="G178" s="12" t="s">
        <v>114</v>
      </c>
      <c r="H178" s="31" t="s">
        <v>115</v>
      </c>
    </row>
    <row r="179" spans="1:8" x14ac:dyDescent="0.2">
      <c r="A179" s="6" t="s">
        <v>116</v>
      </c>
      <c r="B179" s="5">
        <v>180</v>
      </c>
      <c r="C179" s="37">
        <v>4.0999999999999996</v>
      </c>
      <c r="D179" s="37">
        <v>13.3</v>
      </c>
      <c r="E179" s="37">
        <v>15.37</v>
      </c>
      <c r="F179" s="37">
        <v>196.2</v>
      </c>
      <c r="G179" s="7" t="s">
        <v>117</v>
      </c>
      <c r="H179" s="21" t="s">
        <v>118</v>
      </c>
    </row>
    <row r="180" spans="1:8" s="69" customFormat="1" ht="10.5" customHeight="1" x14ac:dyDescent="0.25">
      <c r="A180" s="9" t="s">
        <v>21</v>
      </c>
      <c r="B180" s="15">
        <v>215</v>
      </c>
      <c r="C180" s="7">
        <v>7.0000000000000007E-2</v>
      </c>
      <c r="D180" s="7">
        <v>0.02</v>
      </c>
      <c r="E180" s="7">
        <v>15</v>
      </c>
      <c r="F180" s="7">
        <v>60</v>
      </c>
      <c r="G180" s="15" t="s">
        <v>22</v>
      </c>
      <c r="H180" s="63" t="s">
        <v>23</v>
      </c>
    </row>
    <row r="181" spans="1:8" x14ac:dyDescent="0.2">
      <c r="A181" s="3" t="s">
        <v>41</v>
      </c>
      <c r="B181" s="4">
        <v>20</v>
      </c>
      <c r="C181" s="87">
        <v>1.3</v>
      </c>
      <c r="D181" s="87">
        <v>0.2</v>
      </c>
      <c r="E181" s="87">
        <v>8.6</v>
      </c>
      <c r="F181" s="87">
        <v>43</v>
      </c>
      <c r="G181" s="26">
        <v>11</v>
      </c>
      <c r="H181" s="9" t="s">
        <v>42</v>
      </c>
    </row>
    <row r="182" spans="1:8" x14ac:dyDescent="0.2">
      <c r="A182" s="16" t="s">
        <v>24</v>
      </c>
      <c r="B182" s="17">
        <f>SUM(B178:B181)</f>
        <v>515</v>
      </c>
      <c r="C182" s="17">
        <f>SUM(C178:C181)</f>
        <v>17.669999999999998</v>
      </c>
      <c r="D182" s="17">
        <f>SUM(D178:D181)</f>
        <v>21.28</v>
      </c>
      <c r="E182" s="17">
        <f>SUM(E178:E181)</f>
        <v>53.51</v>
      </c>
      <c r="F182" s="17">
        <f>SUM(F178:F181)</f>
        <v>476.79999999999995</v>
      </c>
      <c r="G182" s="2"/>
      <c r="H182" s="6"/>
    </row>
  </sheetData>
  <mergeCells count="85">
    <mergeCell ref="A4:H4"/>
    <mergeCell ref="A1:H1"/>
    <mergeCell ref="A2:A3"/>
    <mergeCell ref="B2:F2"/>
    <mergeCell ref="G2:G3"/>
    <mergeCell ref="H2:H3"/>
    <mergeCell ref="A10:H10"/>
    <mergeCell ref="A16:H16"/>
    <mergeCell ref="A17:A18"/>
    <mergeCell ref="B17:F17"/>
    <mergeCell ref="G17:G18"/>
    <mergeCell ref="H17:H18"/>
    <mergeCell ref="A19:H19"/>
    <mergeCell ref="A25:H25"/>
    <mergeCell ref="A31:H31"/>
    <mergeCell ref="A32:A33"/>
    <mergeCell ref="B32:F32"/>
    <mergeCell ref="G32:G33"/>
    <mergeCell ref="H32:H33"/>
    <mergeCell ref="A34:H34"/>
    <mergeCell ref="A40:H40"/>
    <mergeCell ref="A45:H45"/>
    <mergeCell ref="A46:A47"/>
    <mergeCell ref="B46:F46"/>
    <mergeCell ref="G46:G47"/>
    <mergeCell ref="H46:H47"/>
    <mergeCell ref="A48:H48"/>
    <mergeCell ref="A54:H54"/>
    <mergeCell ref="A60:H60"/>
    <mergeCell ref="A61:A62"/>
    <mergeCell ref="B61:F61"/>
    <mergeCell ref="G61:G62"/>
    <mergeCell ref="H61:H62"/>
    <mergeCell ref="A63:H63"/>
    <mergeCell ref="A69:H69"/>
    <mergeCell ref="A75:H75"/>
    <mergeCell ref="A76:A77"/>
    <mergeCell ref="B76:F76"/>
    <mergeCell ref="G76:G77"/>
    <mergeCell ref="H76:H77"/>
    <mergeCell ref="A78:H78"/>
    <mergeCell ref="A84:H84"/>
    <mergeCell ref="A90:H90"/>
    <mergeCell ref="A91:H91"/>
    <mergeCell ref="A92:A93"/>
    <mergeCell ref="B92:F92"/>
    <mergeCell ref="G92:G93"/>
    <mergeCell ref="H92:H93"/>
    <mergeCell ref="A94:H94"/>
    <mergeCell ref="A100:H100"/>
    <mergeCell ref="A106:H106"/>
    <mergeCell ref="A107:A108"/>
    <mergeCell ref="B107:F107"/>
    <mergeCell ref="G107:G108"/>
    <mergeCell ref="H107:H108"/>
    <mergeCell ref="A109:H109"/>
    <mergeCell ref="A116:H116"/>
    <mergeCell ref="A122:H122"/>
    <mergeCell ref="A123:A124"/>
    <mergeCell ref="B123:F123"/>
    <mergeCell ref="G123:G124"/>
    <mergeCell ref="H123:H124"/>
    <mergeCell ref="A125:H125"/>
    <mergeCell ref="A132:H132"/>
    <mergeCell ref="A138:H138"/>
    <mergeCell ref="A139:A140"/>
    <mergeCell ref="B139:F139"/>
    <mergeCell ref="G139:G140"/>
    <mergeCell ref="H139:H140"/>
    <mergeCell ref="A141:H141"/>
    <mergeCell ref="A147:H147"/>
    <mergeCell ref="A153:H153"/>
    <mergeCell ref="A154:A155"/>
    <mergeCell ref="B154:F154"/>
    <mergeCell ref="G154:G155"/>
    <mergeCell ref="H154:H155"/>
    <mergeCell ref="A171:H171"/>
    <mergeCell ref="A177:H177"/>
    <mergeCell ref="A156:H156"/>
    <mergeCell ref="A162:H162"/>
    <mergeCell ref="A168:H168"/>
    <mergeCell ref="A169:A170"/>
    <mergeCell ref="B169:F169"/>
    <mergeCell ref="G169:G170"/>
    <mergeCell ref="H169:H170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1-4 (бюджет)</vt:lpstr>
      <vt:lpstr>общее 1-11 (фбуз)</vt:lpstr>
      <vt:lpstr>овз 1-4 (1 см)</vt:lpstr>
      <vt:lpstr>овз 1-4 (2 см)</vt:lpstr>
      <vt:lpstr>модуль 1-11</vt:lpstr>
      <vt:lpstr>овз 5-11</vt:lpstr>
      <vt:lpstr>мо,сво, мс 1-11</vt:lpstr>
      <vt:lpstr>соп 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cp:lastPrinted>2024-07-26T10:41:21Z</cp:lastPrinted>
  <dcterms:created xsi:type="dcterms:W3CDTF">2015-06-05T18:19:34Z</dcterms:created>
  <dcterms:modified xsi:type="dcterms:W3CDTF">2024-08-20T12:38:53Z</dcterms:modified>
</cp:coreProperties>
</file>